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rnardosorguk-my.sharepoint.com/personal/kairika_karsna_barnardos_org_uk/Documents/"/>
    </mc:Choice>
  </mc:AlternateContent>
  <xr:revisionPtr revIDLastSave="0" documentId="8_{3E2D4512-9661-4209-86E5-3762052B4A4D}" xr6:coauthVersionLast="47" xr6:coauthVersionMax="47" xr10:uidLastSave="{00000000-0000-0000-0000-000000000000}"/>
  <bookViews>
    <workbookView xWindow="-120" yWindow="-120" windowWidth="23280" windowHeight="15000" tabRatio="500" xr2:uid="{00000000-000D-0000-FFFF-FFFF00000000}"/>
  </bookViews>
  <sheets>
    <sheet name="Victim" sheetId="1" r:id="rId1"/>
    <sheet name="Person who has sexually abused" sheetId="2" r:id="rId2"/>
    <sheet name="Context of the abuse" sheetId="3" r:id="rId3"/>
    <sheet name="Services' involvement" sheetId="4" r:id="rId4"/>
    <sheet name="Form options - locked" sheetId="5" state="hidden" r:id="rId5"/>
    <sheet name="Recommended Actions - locked" sheetId="6" state="hidden" r:id="rId6"/>
  </sheets>
  <definedNames>
    <definedName name="ACTIONS">'Form options - locked'!$D$2:$D$6</definedName>
    <definedName name="IDX_INFO">'Form options - locked'!$E$2:$F$3</definedName>
    <definedName name="IDX_OPTIONS">'Form options - locked'!$A$2:$B$6</definedName>
    <definedName name="INFO">'Form options - locked'!$F$2:$F$3</definedName>
    <definedName name="OPTIONS">'Form options - locked'!$B$2:$B$6</definedName>
    <definedName name="RECOMMENDATIONS">'Form options - locked'!$C$2:$D$6</definedName>
    <definedName name="RECOMMENDED_ACTIONS">'Recommended Actions - locked'!$E$2:$F$12</definedName>
    <definedName name="We_collect_this_data" localSheetId="4">'Form options - locked'!$B$2:$B$6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34" i="2" l="1"/>
  <c r="H34" i="2"/>
  <c r="F14" i="2"/>
  <c r="I34" i="2" l="1"/>
  <c r="F34" i="2" s="1"/>
  <c r="E11" i="6" l="1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D4" i="6"/>
  <c r="E3" i="6"/>
  <c r="D3" i="6"/>
  <c r="E2" i="6"/>
  <c r="D2" i="6"/>
  <c r="A6" i="5"/>
  <c r="A5" i="5"/>
  <c r="C5" i="5" s="1"/>
  <c r="A4" i="5"/>
  <c r="C4" i="5" s="1"/>
  <c r="A3" i="5"/>
  <c r="C3" i="5" s="1"/>
  <c r="A2" i="5"/>
  <c r="B11" i="6" s="1"/>
  <c r="H27" i="4"/>
  <c r="G27" i="4"/>
  <c r="H15" i="4"/>
  <c r="G15" i="4"/>
  <c r="H12" i="4"/>
  <c r="G12" i="4"/>
  <c r="H6" i="4"/>
  <c r="G6" i="4"/>
  <c r="H2" i="4"/>
  <c r="G2" i="4"/>
  <c r="H35" i="3"/>
  <c r="G35" i="3"/>
  <c r="H23" i="3"/>
  <c r="G23" i="3"/>
  <c r="H14" i="3"/>
  <c r="G14" i="3"/>
  <c r="H5" i="3"/>
  <c r="G5" i="3"/>
  <c r="H2" i="3"/>
  <c r="G2" i="3"/>
  <c r="H48" i="2"/>
  <c r="G48" i="2"/>
  <c r="H14" i="2"/>
  <c r="G14" i="2"/>
  <c r="H11" i="2"/>
  <c r="G11" i="2"/>
  <c r="H7" i="2"/>
  <c r="G7" i="2"/>
  <c r="H4" i="2"/>
  <c r="G4" i="2"/>
  <c r="H2" i="2"/>
  <c r="G2" i="2"/>
  <c r="H33" i="1"/>
  <c r="G33" i="1"/>
  <c r="H13" i="1"/>
  <c r="G13" i="1"/>
  <c r="H7" i="1"/>
  <c r="G7" i="1"/>
  <c r="H5" i="1"/>
  <c r="G5" i="1"/>
  <c r="H2" i="1"/>
  <c r="G2" i="1"/>
  <c r="I2" i="4" l="1"/>
  <c r="F2" i="4" s="1"/>
  <c r="I6" i="4"/>
  <c r="F6" i="4" s="1"/>
  <c r="I12" i="4"/>
  <c r="F12" i="4" s="1"/>
  <c r="I15" i="4"/>
  <c r="F15" i="4" s="1"/>
  <c r="I27" i="4"/>
  <c r="F27" i="4" s="1"/>
  <c r="I2" i="3"/>
  <c r="F2" i="3" s="1"/>
  <c r="I5" i="3"/>
  <c r="F5" i="3" s="1"/>
  <c r="I14" i="3"/>
  <c r="F14" i="3" s="1"/>
  <c r="I23" i="3"/>
  <c r="F23" i="3" s="1"/>
  <c r="I35" i="3"/>
  <c r="F35" i="3" s="1"/>
  <c r="I2" i="2"/>
  <c r="F2" i="2" s="1"/>
  <c r="I4" i="2"/>
  <c r="F4" i="2" s="1"/>
  <c r="I7" i="2"/>
  <c r="F7" i="2" s="1"/>
  <c r="I11" i="2"/>
  <c r="F11" i="2" s="1"/>
  <c r="I14" i="2"/>
  <c r="I48" i="2"/>
  <c r="F48" i="2" s="1"/>
  <c r="I2" i="1"/>
  <c r="F2" i="1" s="1"/>
  <c r="I13" i="1"/>
  <c r="F13" i="1" s="1"/>
  <c r="I33" i="1"/>
  <c r="F33" i="1" s="1"/>
  <c r="I7" i="1"/>
  <c r="F7" i="1" s="1"/>
  <c r="I5" i="1"/>
  <c r="F5" i="1" s="1"/>
  <c r="C2" i="5"/>
  <c r="B2" i="6"/>
  <c r="B4" i="6"/>
  <c r="B6" i="6"/>
  <c r="B8" i="6"/>
  <c r="B10" i="6"/>
  <c r="B3" i="6"/>
  <c r="B5" i="6"/>
  <c r="B7" i="6"/>
  <c r="B9" i="6"/>
</calcChain>
</file>

<file path=xl/sharedStrings.xml><?xml version="1.0" encoding="utf-8"?>
<sst xmlns="http://schemas.openxmlformats.org/spreadsheetml/2006/main" count="241" uniqueCount="158">
  <si>
    <t xml:space="preserve">I. Victim information </t>
  </si>
  <si>
    <t>Question</t>
  </si>
  <si>
    <t>Suggested action</t>
  </si>
  <si>
    <t>Not known</t>
  </si>
  <si>
    <t>Male</t>
  </si>
  <si>
    <t>Female</t>
  </si>
  <si>
    <t>Heterosexual/straight</t>
  </si>
  <si>
    <t>Gay/lesbian</t>
  </si>
  <si>
    <t>Bisexual</t>
  </si>
  <si>
    <t>Not applicable</t>
  </si>
  <si>
    <t>White British</t>
  </si>
  <si>
    <t>White Irish</t>
  </si>
  <si>
    <t>Gypsy or Irish Traveller</t>
  </si>
  <si>
    <t>White – any other white background</t>
  </si>
  <si>
    <t>Asian – Indian</t>
  </si>
  <si>
    <t>Asian – Pakistani</t>
  </si>
  <si>
    <t>Asian – Bangladeshi</t>
  </si>
  <si>
    <t>Asian – Chinese</t>
  </si>
  <si>
    <t>Asian – any other Asian background</t>
  </si>
  <si>
    <t>Black – Caribbean</t>
  </si>
  <si>
    <t>Black – African</t>
  </si>
  <si>
    <t>Black – any other black background</t>
  </si>
  <si>
    <t>Mixed – white and black Caribbean</t>
  </si>
  <si>
    <t>Mixed – white and black African</t>
  </si>
  <si>
    <t>Mixed – white and Asian</t>
  </si>
  <si>
    <t>Mixed – any other mixed background</t>
  </si>
  <si>
    <t>Arab</t>
  </si>
  <si>
    <t>Vision</t>
  </si>
  <si>
    <t>Hearing</t>
  </si>
  <si>
    <t>Mobility</t>
  </si>
  <si>
    <t>Dexterity</t>
  </si>
  <si>
    <t>Learning or understanding or concentrating</t>
  </si>
  <si>
    <t>Memory</t>
  </si>
  <si>
    <t>Mental health</t>
  </si>
  <si>
    <t>Stamina or breathing or fatigue</t>
  </si>
  <si>
    <t>Social or behavioural (e.g. autism, ADHD)</t>
  </si>
  <si>
    <t>None</t>
  </si>
  <si>
    <t>Yes</t>
  </si>
  <si>
    <t>No</t>
  </si>
  <si>
    <t>Adult (18 or over)</t>
  </si>
  <si>
    <t>Aged 16–17</t>
  </si>
  <si>
    <t>Under 16</t>
  </si>
  <si>
    <t>III. Context of the abuse</t>
  </si>
  <si>
    <t>C1. How old was the victim when the abuse started/took place?</t>
  </si>
  <si>
    <t>C2. How long did the abuse continue for?</t>
  </si>
  <si>
    <t>Single incident</t>
  </si>
  <si>
    <t>Abuse is ongoing</t>
  </si>
  <si>
    <t>Rape/any form of penetration</t>
  </si>
  <si>
    <t>Grooming or sexual communication with intention to abuse</t>
  </si>
  <si>
    <t>Darknet (e.g. Tor)</t>
  </si>
  <si>
    <t xml:space="preserve">IV. Services' involvement </t>
  </si>
  <si>
    <t>Non-recent (committed 12+ months before report)</t>
  </si>
  <si>
    <t>S2. Who disclosed/reported the abuse?</t>
  </si>
  <si>
    <t>Victim (including when reporting jointly)</t>
  </si>
  <si>
    <t>S3. Is this a new case or a re-referral to this service?</t>
  </si>
  <si>
    <t>New case</t>
  </si>
  <si>
    <t>Re-referral</t>
  </si>
  <si>
    <t>S4. If an agency referred it, which agency?</t>
  </si>
  <si>
    <t>Police</t>
  </si>
  <si>
    <t>Local authority children's services</t>
  </si>
  <si>
    <t>Drug and alcohol service</t>
  </si>
  <si>
    <t>CAMHS or other statutory mental health service</t>
  </si>
  <si>
    <t>Sexual health service</t>
  </si>
  <si>
    <t>Youth offending team</t>
  </si>
  <si>
    <t>Education/school</t>
  </si>
  <si>
    <r>
      <rPr>
        <sz val="10"/>
        <color rgb="FF000000"/>
        <rFont val="Arial"/>
        <family val="2"/>
      </rPr>
      <t xml:space="preserve">S5. Services/agencies involved in the case </t>
    </r>
    <r>
      <rPr>
        <i/>
        <sz val="10"/>
        <color rgb="FF000000"/>
        <rFont val="Arial"/>
        <family val="2"/>
      </rPr>
      <t>(select all that apply)</t>
    </r>
    <r>
      <rPr>
        <sz val="10"/>
        <color rgb="FF000000"/>
        <rFont val="Arial"/>
        <family val="2"/>
      </rPr>
      <t>?</t>
    </r>
  </si>
  <si>
    <t>Form options</t>
  </si>
  <si>
    <t>Actions</t>
  </si>
  <si>
    <t>Info options</t>
  </si>
  <si>
    <t>Create a dedicated field and introduce data categories</t>
  </si>
  <si>
    <t>Yes, data sometimes entered in case notes, but not in a dedicated field</t>
  </si>
  <si>
    <t>Create additional data categories</t>
  </si>
  <si>
    <t>Yes, data is entered in case notes in a dedicated field, in narrative format</t>
  </si>
  <si>
    <t>Consider expanding data categories</t>
  </si>
  <si>
    <t>Yes, data is entered in a dedicated field in data categories, but these are more limited than recommended in data template</t>
  </si>
  <si>
    <t>No action required</t>
  </si>
  <si>
    <t>Yes, data is entered in a dedicated field, categories similar to data template</t>
  </si>
  <si>
    <t>Please fill in both columns</t>
  </si>
  <si>
    <r>
      <t>Other</t>
    </r>
    <r>
      <rPr>
        <i/>
        <sz val="10"/>
        <color rgb="FF000000"/>
        <rFont val="Arial"/>
        <family val="2"/>
      </rPr>
      <t xml:space="preserve"> (write in)</t>
    </r>
  </si>
  <si>
    <r>
      <t>Any other ethnic background</t>
    </r>
    <r>
      <rPr>
        <i/>
        <sz val="10"/>
        <color rgb="FF000000"/>
        <rFont val="Arial"/>
        <family val="2"/>
      </rPr>
      <t xml:space="preserve"> (write in)</t>
    </r>
  </si>
  <si>
    <r>
      <t xml:space="preserve">Other long-term illness </t>
    </r>
    <r>
      <rPr>
        <i/>
        <sz val="10"/>
        <color rgb="FF000000"/>
        <rFont val="Arial"/>
        <family val="2"/>
      </rPr>
      <t>(write in)</t>
    </r>
  </si>
  <si>
    <t>Write in (number)</t>
  </si>
  <si>
    <r>
      <t xml:space="preserve">Someone else </t>
    </r>
    <r>
      <rPr>
        <i/>
        <sz val="10"/>
        <color rgb="FF000000"/>
        <rFont val="Arial"/>
        <family val="2"/>
      </rPr>
      <t>(write in)</t>
    </r>
  </si>
  <si>
    <r>
      <t xml:space="preserve">Other </t>
    </r>
    <r>
      <rPr>
        <i/>
        <sz val="10"/>
        <color rgb="FF000000"/>
        <rFont val="Arial"/>
        <family val="2"/>
      </rPr>
      <t>(write in)</t>
    </r>
  </si>
  <si>
    <t>6 years or more</t>
  </si>
  <si>
    <t xml:space="preserve">Sex or facilitation of sex for material gain </t>
  </si>
  <si>
    <t>In a care or foster home</t>
  </si>
  <si>
    <t>In a school/college</t>
  </si>
  <si>
    <r>
      <t xml:space="preserve">Somewhere else </t>
    </r>
    <r>
      <rPr>
        <i/>
        <sz val="10"/>
        <color rgb="FF000000"/>
        <rFont val="Arial"/>
        <family val="2"/>
      </rPr>
      <t>(write in)</t>
    </r>
  </si>
  <si>
    <r>
      <t>Social media site</t>
    </r>
    <r>
      <rPr>
        <i/>
        <sz val="10"/>
        <color rgb="FF000000"/>
        <rFont val="Arial"/>
        <family val="2"/>
      </rPr>
      <t xml:space="preserve"> (write in)</t>
    </r>
  </si>
  <si>
    <r>
      <t xml:space="preserve">Messaging service </t>
    </r>
    <r>
      <rPr>
        <i/>
        <sz val="10"/>
        <color rgb="FF000000"/>
        <rFont val="Arial"/>
        <family val="2"/>
      </rPr>
      <t>(write in)</t>
    </r>
  </si>
  <si>
    <r>
      <t xml:space="preserve">Chatroom </t>
    </r>
    <r>
      <rPr>
        <i/>
        <sz val="10"/>
        <color rgb="FF000000"/>
        <rFont val="Arial"/>
        <family val="2"/>
      </rPr>
      <t>(write in)</t>
    </r>
  </si>
  <si>
    <r>
      <t>Gaming environment</t>
    </r>
    <r>
      <rPr>
        <i/>
        <sz val="10"/>
        <color rgb="FF000000"/>
        <rFont val="Arial"/>
        <family val="2"/>
      </rPr>
      <t xml:space="preserve"> (write in)</t>
    </r>
  </si>
  <si>
    <r>
      <t>Somewhere else</t>
    </r>
    <r>
      <rPr>
        <i/>
        <sz val="10"/>
        <color rgb="FF000000"/>
        <rFont val="Arial"/>
        <family val="2"/>
      </rPr>
      <t xml:space="preserve"> (write in)</t>
    </r>
  </si>
  <si>
    <t xml:space="preserve">S1. Does this disclosure/concern relate to current or non-recent abuse? </t>
  </si>
  <si>
    <t>Current or committed in the past 12 months</t>
  </si>
  <si>
    <t>Parent/carer only</t>
  </si>
  <si>
    <r>
      <t xml:space="preserve">Professional referral (e.g. doctor teacher) </t>
    </r>
    <r>
      <rPr>
        <i/>
        <sz val="10"/>
        <color rgb="FF000000"/>
        <rFont val="Arial"/>
        <family val="2"/>
      </rPr>
      <t>(write in)</t>
    </r>
  </si>
  <si>
    <r>
      <t>Someone else (e.g. friend, other relative)</t>
    </r>
    <r>
      <rPr>
        <i/>
        <sz val="10"/>
        <color rgb="FF000000"/>
        <rFont val="Arial"/>
        <family val="2"/>
      </rPr>
      <t xml:space="preserve"> (write in)</t>
    </r>
  </si>
  <si>
    <t>Not applicable (case not referred by an agency)</t>
  </si>
  <si>
    <r>
      <t>Specialist voluntary sector</t>
    </r>
    <r>
      <rPr>
        <i/>
        <sz val="10"/>
        <color rgb="FF000000"/>
        <rFont val="Arial"/>
        <family val="2"/>
      </rPr>
      <t xml:space="preserve"> (write in)</t>
    </r>
  </si>
  <si>
    <r>
      <t xml:space="preserve">Health services (e.g. GP, A&amp;E) </t>
    </r>
    <r>
      <rPr>
        <i/>
        <sz val="10"/>
        <color rgb="FF000000"/>
        <rFont val="Arial"/>
        <family val="2"/>
      </rPr>
      <t>(write in)</t>
    </r>
  </si>
  <si>
    <r>
      <t xml:space="preserve">Do you collect this data </t>
    </r>
    <r>
      <rPr>
        <b/>
        <i/>
        <sz val="10"/>
        <color rgb="FFFFFFFF"/>
        <rFont val="Arial"/>
        <family val="2"/>
      </rPr>
      <t>(choose an option)</t>
    </r>
  </si>
  <si>
    <r>
      <t xml:space="preserve">Is it valuable and (at least sometimes) feasible for you to collect this data? </t>
    </r>
    <r>
      <rPr>
        <b/>
        <i/>
        <sz val="10"/>
        <color rgb="FFFFFFFF"/>
        <rFont val="Arial"/>
        <family val="2"/>
      </rPr>
      <t>(choose an option)</t>
    </r>
  </si>
  <si>
    <r>
      <t xml:space="preserve">Do you collect this data? </t>
    </r>
    <r>
      <rPr>
        <b/>
        <i/>
        <sz val="10"/>
        <color rgb="FFFFFFFF"/>
        <rFont val="Arial"/>
        <family val="2"/>
      </rPr>
      <t>(choose an option)</t>
    </r>
  </si>
  <si>
    <r>
      <rPr>
        <i/>
        <sz val="10"/>
        <color rgb="FF000000"/>
        <rFont val="Arial"/>
        <family val="2"/>
      </rPr>
      <t>Write in (number)</t>
    </r>
    <r>
      <rPr>
        <sz val="10"/>
        <color rgb="FF000000"/>
        <rFont val="Arial"/>
        <family val="2"/>
      </rPr>
      <t/>
    </r>
  </si>
  <si>
    <r>
      <rPr>
        <b/>
        <i/>
        <sz val="10"/>
        <color rgb="FF000000"/>
        <rFont val="Arial"/>
        <family val="2"/>
      </rPr>
      <t>OR</t>
    </r>
    <r>
      <rPr>
        <b/>
        <sz val="10"/>
        <color rgb="FF000000"/>
        <rFont val="Arial"/>
        <family val="2"/>
      </rPr>
      <t xml:space="preserve"> Date of birth </t>
    </r>
    <r>
      <rPr>
        <b/>
        <i/>
        <sz val="10"/>
        <color rgb="FF000000"/>
        <rFont val="Arial"/>
        <family val="2"/>
      </rPr>
      <t>and</t>
    </r>
    <r>
      <rPr>
        <b/>
        <sz val="10"/>
        <color rgb="FF000000"/>
        <rFont val="Arial"/>
        <family val="2"/>
      </rPr>
      <t xml:space="preserve"> Date when abuse started</t>
    </r>
  </si>
  <si>
    <r>
      <rPr>
        <b/>
        <i/>
        <sz val="10"/>
        <rFont val="Arial"/>
        <family val="2"/>
      </rPr>
      <t>OR</t>
    </r>
    <r>
      <rPr>
        <b/>
        <sz val="10"/>
        <rFont val="Arial"/>
        <family val="2"/>
      </rPr>
      <t xml:space="preserve"> Date of birth </t>
    </r>
    <r>
      <rPr>
        <b/>
        <i/>
        <sz val="10"/>
        <rFont val="Arial"/>
        <family val="2"/>
      </rPr>
      <t>and</t>
    </r>
    <r>
      <rPr>
        <b/>
        <sz val="10"/>
        <rFont val="Arial"/>
        <family val="2"/>
      </rPr>
      <t xml:space="preserve"> Date of referral</t>
    </r>
  </si>
  <si>
    <t>Recommended categories in the data collection template</t>
  </si>
  <si>
    <r>
      <rPr>
        <i/>
        <sz val="10"/>
        <color rgb="FF000000"/>
        <rFont val="Arial"/>
        <family val="2"/>
      </rPr>
      <t>Write in (number)</t>
    </r>
    <r>
      <rPr>
        <b/>
        <sz val="10"/>
        <color rgb="FF000000"/>
        <rFont val="Arial"/>
        <family val="2"/>
      </rPr>
      <t/>
    </r>
  </si>
  <si>
    <r>
      <rPr>
        <b/>
        <i/>
        <sz val="10"/>
        <color rgb="FF000000"/>
        <rFont val="Arial"/>
        <family val="2"/>
      </rPr>
      <t>OR</t>
    </r>
    <r>
      <rPr>
        <b/>
        <sz val="10"/>
        <color rgb="FF000000"/>
        <rFont val="Arial"/>
        <family val="2"/>
      </rPr>
      <t xml:space="preserve"> Date when abuse started </t>
    </r>
    <r>
      <rPr>
        <b/>
        <i/>
        <sz val="10"/>
        <color rgb="FF000000"/>
        <rFont val="Arial"/>
        <family val="2"/>
      </rPr>
      <t>and</t>
    </r>
    <r>
      <rPr>
        <b/>
        <sz val="10"/>
        <color rgb="FF000000"/>
        <rFont val="Arial"/>
        <family val="2"/>
      </rPr>
      <t xml:space="preserve"> Date when abuse ended</t>
    </r>
  </si>
  <si>
    <t>0–3 months</t>
  </si>
  <si>
    <t>4–12 months</t>
  </si>
  <si>
    <t>1–2 years</t>
  </si>
  <si>
    <t>3–5 years</t>
  </si>
  <si>
    <t>Other contact abuse (sexual activity/assault)</t>
  </si>
  <si>
    <t>In the victim's home</t>
  </si>
  <si>
    <t>In someone else's home</t>
  </si>
  <si>
    <t>In a public place (e.g. a street or park)</t>
  </si>
  <si>
    <r>
      <rPr>
        <b/>
        <i/>
        <sz val="10"/>
        <color rgb="FF000000"/>
        <rFont val="Arial"/>
        <family val="2"/>
      </rPr>
      <t>OR</t>
    </r>
    <r>
      <rPr>
        <b/>
        <sz val="10"/>
        <color rgb="FF000000"/>
        <rFont val="Arial"/>
        <family val="2"/>
      </rPr>
      <t xml:space="preserve"> Date when abuse started </t>
    </r>
    <r>
      <rPr>
        <b/>
        <i/>
        <sz val="10"/>
        <color rgb="FF000000"/>
        <rFont val="Arial"/>
        <family val="2"/>
      </rPr>
      <t>and</t>
    </r>
    <r>
      <rPr>
        <b/>
        <sz val="10"/>
        <color rgb="FF000000"/>
        <rFont val="Arial"/>
        <family val="2"/>
      </rPr>
      <t xml:space="preserve"> Date when abuse was reported</t>
    </r>
  </si>
  <si>
    <t>V1. Age at the point of referral</t>
  </si>
  <si>
    <t>V2. Sex</t>
  </si>
  <si>
    <r>
      <t xml:space="preserve">V3. Sexual orientation </t>
    </r>
    <r>
      <rPr>
        <i/>
        <sz val="10"/>
        <color rgb="FF000000"/>
        <rFont val="Arial"/>
        <family val="2"/>
      </rPr>
      <t>(if known/volunteered)</t>
    </r>
  </si>
  <si>
    <t>V4. Ethnicity</t>
  </si>
  <si>
    <t>Roma</t>
  </si>
  <si>
    <r>
      <t xml:space="preserve">V5. Disabilities or long-term health issues </t>
    </r>
    <r>
      <rPr>
        <i/>
        <sz val="10"/>
        <color rgb="FF000000"/>
        <rFont val="Arial"/>
        <family val="2"/>
      </rPr>
      <t>(select all that apply)</t>
    </r>
  </si>
  <si>
    <t xml:space="preserve">P1. How many people were involved in sexually abusing the victim? </t>
  </si>
  <si>
    <t>P2. Age at the time of the abuse</t>
  </si>
  <si>
    <t>P2a. If their age is not known, were they an adult or under 18?</t>
  </si>
  <si>
    <t>P3. Sex</t>
  </si>
  <si>
    <t>P4. Ethnicity</t>
  </si>
  <si>
    <t>P5. Relationship to the victim</t>
  </si>
  <si>
    <t>Foster carer or guardian</t>
  </si>
  <si>
    <t>Mother's/Father's partner</t>
  </si>
  <si>
    <t>Brother/Sister (including foster, step and half-siblings)</t>
  </si>
  <si>
    <t>Another relative</t>
  </si>
  <si>
    <t>Friend of the family</t>
  </si>
  <si>
    <t>Neighbour</t>
  </si>
  <si>
    <t>Current/previous boyfriend/girlfriend</t>
  </si>
  <si>
    <t>Victim's friend/aquaintance for more than 24 hours</t>
  </si>
  <si>
    <t>Someone met online</t>
  </si>
  <si>
    <r>
      <t xml:space="preserve">C3. What did the abuse involve? </t>
    </r>
    <r>
      <rPr>
        <i/>
        <sz val="10"/>
        <color rgb="FF000000"/>
        <rFont val="Arial"/>
        <family val="2"/>
      </rPr>
      <t>(select all that apply)</t>
    </r>
  </si>
  <si>
    <t>Producing sexual images or videos of children or young people</t>
  </si>
  <si>
    <t>Viewing sexual images or videos of children or young people</t>
  </si>
  <si>
    <t>Distributing or sharing sexual images or videos of children or young people</t>
  </si>
  <si>
    <r>
      <t xml:space="preserve">Something else </t>
    </r>
    <r>
      <rPr>
        <i/>
        <sz val="10"/>
        <color rgb="FF000000"/>
        <rFont val="Arial"/>
        <family val="2"/>
      </rPr>
      <t>(write in)</t>
    </r>
  </si>
  <si>
    <r>
      <t xml:space="preserve">C4. Location(s) of the abuse </t>
    </r>
    <r>
      <rPr>
        <i/>
        <sz val="10"/>
        <color rgb="FF000000"/>
        <rFont val="Arial"/>
        <family val="2"/>
      </rPr>
      <t>(select all that apply)</t>
    </r>
  </si>
  <si>
    <t>In the home of the person who abused them (if different)</t>
  </si>
  <si>
    <t>In a hotel/B&amp;B/accommodation rented for abuse</t>
  </si>
  <si>
    <t>In a vehicle or motor home</t>
  </si>
  <si>
    <t>Online (including via mobile phones, apps or social media)</t>
  </si>
  <si>
    <t>On public transport</t>
  </si>
  <si>
    <r>
      <t xml:space="preserve">C5. If there was an online element to the abuse, which media were used? </t>
    </r>
    <r>
      <rPr>
        <i/>
        <sz val="10"/>
        <color rgb="FF000000"/>
        <rFont val="Arial"/>
        <family val="2"/>
      </rPr>
      <t>(select all that apply)</t>
    </r>
  </si>
  <si>
    <t>II. Information about the person who sexually abused</t>
  </si>
  <si>
    <t>Father/Mother (including adoptive and step-parents)</t>
  </si>
  <si>
    <t>Stranger/acquaintance known for less than 24 hours</t>
  </si>
  <si>
    <r>
      <t>Someone in a position of trust</t>
    </r>
    <r>
      <rPr>
        <i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or authority </t>
    </r>
    <r>
      <rPr>
        <i/>
        <sz val="10"/>
        <color rgb="FF000000"/>
        <rFont val="Arial"/>
        <family val="2"/>
      </rPr>
      <t>(write in)</t>
    </r>
  </si>
  <si>
    <t>P6. Is/was there a police investigation?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</si>
</sst>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Verdana"/>
      <charset val="1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9C0006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708AD2"/>
        <bgColor rgb="FF808080"/>
      </patternFill>
    </fill>
    <fill>
      <patternFill patternType="solid">
        <fgColor rgb="FFE8ECF8"/>
        <bgColor rgb="FFE5E6E7"/>
      </patternFill>
    </fill>
    <fill>
      <patternFill patternType="solid">
        <fgColor rgb="FFD3DAF1"/>
        <bgColor rgb="FFE5E6E7"/>
      </patternFill>
    </fill>
    <fill>
      <patternFill patternType="solid">
        <fgColor rgb="FF74C69B"/>
        <bgColor rgb="FF4EC8CE"/>
      </patternFill>
    </fill>
    <fill>
      <patternFill patternType="solid">
        <fgColor rgb="FFE7F5EE"/>
        <bgColor rgb="FFEDF9F9"/>
      </patternFill>
    </fill>
    <fill>
      <patternFill patternType="solid">
        <fgColor rgb="FFC9E9D9"/>
        <bgColor rgb="FFD8F3F4"/>
      </patternFill>
    </fill>
    <fill>
      <patternFill patternType="solid">
        <fgColor rgb="FFA5A8A9"/>
        <bgColor rgb="FF74C69B"/>
      </patternFill>
    </fill>
    <fill>
      <patternFill patternType="solid">
        <fgColor rgb="FFF5F5F5"/>
        <bgColor rgb="FFEDF9F9"/>
      </patternFill>
    </fill>
    <fill>
      <patternFill patternType="solid">
        <fgColor rgb="FFE5E6E7"/>
        <bgColor rgb="FFE8ECF8"/>
      </patternFill>
    </fill>
    <fill>
      <patternFill patternType="solid">
        <fgColor rgb="FF4EC8CE"/>
        <bgColor rgb="FF74C69B"/>
      </patternFill>
    </fill>
    <fill>
      <patternFill patternType="solid">
        <fgColor rgb="FFEDF9F9"/>
        <bgColor rgb="FFF5F5F5"/>
      </patternFill>
    </fill>
    <fill>
      <patternFill patternType="solid">
        <fgColor rgb="FFD8F3F4"/>
        <bgColor rgb="FFE7F5EE"/>
      </patternFill>
    </fill>
    <fill>
      <patternFill patternType="solid">
        <fgColor rgb="FFC9E9D9"/>
        <bgColor rgb="FFEDF9F9"/>
      </patternFill>
    </fill>
    <fill>
      <patternFill patternType="solid">
        <fgColor rgb="FFE7F5EE"/>
        <bgColor rgb="FFD8F3F4"/>
      </patternFill>
    </fill>
    <fill>
      <patternFill patternType="solid">
        <fgColor rgb="FFE5E6E7"/>
        <bgColor rgb="FFEDF9F9"/>
      </patternFill>
    </fill>
    <fill>
      <patternFill patternType="solid">
        <fgColor theme="0" tint="-4.9989318521683403E-2"/>
        <bgColor rgb="FFE8ECF8"/>
      </patternFill>
    </fill>
    <fill>
      <patternFill patternType="solid">
        <fgColor rgb="FFC9E9D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304B9A"/>
      </right>
      <top/>
      <bottom/>
      <diagonal/>
    </border>
    <border>
      <left style="thin">
        <color rgb="FF304B9A"/>
      </left>
      <right style="thin">
        <color rgb="FF304B9A"/>
      </right>
      <top/>
      <bottom/>
      <diagonal/>
    </border>
    <border>
      <left style="thin">
        <color rgb="FF304B9A"/>
      </left>
      <right/>
      <top/>
      <bottom/>
      <diagonal/>
    </border>
    <border>
      <left/>
      <right style="thin">
        <color rgb="FF49B17A"/>
      </right>
      <top/>
      <bottom/>
      <diagonal/>
    </border>
    <border>
      <left style="thin">
        <color rgb="FF49B17A"/>
      </left>
      <right style="thin">
        <color rgb="FF49B17A"/>
      </right>
      <top/>
      <bottom/>
      <diagonal/>
    </border>
    <border>
      <left style="thin">
        <color rgb="FF49B17A"/>
      </left>
      <right/>
      <top/>
      <bottom/>
      <diagonal/>
    </border>
    <border>
      <left/>
      <right style="thin">
        <color rgb="FF55585A"/>
      </right>
      <top/>
      <bottom/>
      <diagonal/>
    </border>
    <border>
      <left style="thin">
        <color rgb="FF55585A"/>
      </left>
      <right style="thin">
        <color rgb="FF55585A"/>
      </right>
      <top/>
      <bottom/>
      <diagonal/>
    </border>
    <border>
      <left style="thin">
        <color rgb="FF55585A"/>
      </left>
      <right/>
      <top/>
      <bottom/>
      <diagonal/>
    </border>
    <border>
      <left/>
      <right style="thin">
        <color rgb="FF2FA2A9"/>
      </right>
      <top/>
      <bottom/>
      <diagonal/>
    </border>
    <border>
      <left style="thin">
        <color rgb="FF2FA2A9"/>
      </left>
      <right style="thin">
        <color rgb="FF2FA2A9"/>
      </right>
      <top/>
      <bottom/>
      <diagonal/>
    </border>
    <border>
      <left style="thin">
        <color rgb="FF2FA2A9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3" borderId="2" xfId="0" applyFont="1" applyFill="1" applyBorder="1" applyAlignment="1">
      <alignment vertical="center"/>
    </xf>
    <xf numFmtId="0" fontId="4" fillId="0" borderId="0" xfId="0" applyFont="1"/>
    <xf numFmtId="0" fontId="4" fillId="4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4" fillId="10" borderId="8" xfId="0" applyFont="1" applyFill="1" applyBorder="1" applyAlignment="1">
      <alignment vertical="center" wrapText="1"/>
    </xf>
    <xf numFmtId="0" fontId="2" fillId="11" borderId="10" xfId="0" applyFont="1" applyFill="1" applyBorder="1" applyAlignment="1">
      <alignment vertical="center" wrapText="1"/>
    </xf>
    <xf numFmtId="0" fontId="4" fillId="12" borderId="11" xfId="0" applyFont="1" applyFill="1" applyBorder="1" applyAlignment="1">
      <alignment vertical="center" wrapText="1"/>
    </xf>
    <xf numFmtId="0" fontId="4" fillId="13" borderId="11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9" fillId="4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8" fillId="6" borderId="5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9" fillId="12" borderId="11" xfId="0" applyFont="1" applyFill="1" applyBorder="1" applyAlignment="1">
      <alignment vertical="center" wrapText="1"/>
    </xf>
    <xf numFmtId="0" fontId="9" fillId="13" borderId="11" xfId="0" applyFont="1" applyFill="1" applyBorder="1" applyAlignment="1">
      <alignment vertical="center" wrapText="1"/>
    </xf>
    <xf numFmtId="0" fontId="4" fillId="15" borderId="5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0" fillId="9" borderId="8" xfId="0" applyFont="1" applyFill="1" applyBorder="1" applyAlignment="1">
      <alignment vertical="center" wrapText="1"/>
    </xf>
    <xf numFmtId="0" fontId="10" fillId="16" borderId="8" xfId="0" applyFont="1" applyFill="1" applyBorder="1" applyAlignment="1">
      <alignment vertical="center" wrapText="1"/>
    </xf>
    <xf numFmtId="0" fontId="11" fillId="8" borderId="8" xfId="0" applyFont="1" applyFill="1" applyBorder="1" applyAlignment="1">
      <alignment vertical="center" wrapText="1"/>
    </xf>
    <xf numFmtId="0" fontId="11" fillId="11" borderId="11" xfId="0" applyFont="1" applyFill="1" applyBorder="1" applyAlignment="1">
      <alignment vertical="center" wrapText="1"/>
    </xf>
    <xf numFmtId="0" fontId="10" fillId="12" borderId="11" xfId="0" applyFont="1" applyFill="1" applyBorder="1" applyAlignment="1">
      <alignment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9" fillId="16" borderId="8" xfId="0" applyFont="1" applyFill="1" applyBorder="1" applyAlignment="1">
      <alignment vertical="center" wrapText="1"/>
    </xf>
    <xf numFmtId="0" fontId="4" fillId="16" borderId="8" xfId="0" applyFont="1" applyFill="1" applyBorder="1" applyAlignment="1">
      <alignment vertical="center" wrapText="1"/>
    </xf>
    <xf numFmtId="0" fontId="4" fillId="17" borderId="8" xfId="0" applyFont="1" applyFill="1" applyBorder="1" applyAlignment="1">
      <alignment vertical="center" wrapText="1"/>
    </xf>
    <xf numFmtId="0" fontId="9" fillId="17" borderId="8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4" fillId="14" borderId="0" xfId="0" applyFont="1" applyFill="1" applyAlignment="1">
      <alignment vertical="center" wrapText="1"/>
    </xf>
    <xf numFmtId="0" fontId="9" fillId="14" borderId="0" xfId="0" applyFont="1" applyFill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textRotation="90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left" vertical="center" wrapText="1"/>
    </xf>
    <xf numFmtId="0" fontId="0" fillId="18" borderId="5" xfId="0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left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17" borderId="9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left"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left" vertical="center" wrapText="1"/>
    </xf>
    <xf numFmtId="0" fontId="4" fillId="17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left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left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4" fillId="13" borderId="10" xfId="0" applyFont="1" applyFill="1" applyBorder="1" applyAlignment="1">
      <alignment horizontal="left" vertical="center" wrapText="1"/>
    </xf>
    <xf numFmtId="0" fontId="4" fillId="1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lor rgb="FFFFFFFF"/>
      </font>
      <fill>
        <patternFill>
          <bgColor rgb="FFFF5050"/>
        </patternFill>
      </fill>
    </dxf>
    <dxf>
      <fill>
        <patternFill>
          <bgColor rgb="FF66FF99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lor rgb="FFFFFFFF"/>
      </font>
      <fill>
        <patternFill>
          <bgColor rgb="FFFF5050"/>
        </patternFill>
      </fill>
    </dxf>
    <dxf>
      <fill>
        <patternFill>
          <bgColor rgb="FF66FF99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lor rgb="FFFFFFFF"/>
      </font>
      <fill>
        <patternFill>
          <bgColor rgb="FFFF5050"/>
        </patternFill>
      </fill>
    </dxf>
    <dxf>
      <fill>
        <patternFill>
          <bgColor rgb="FF66FF99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lor rgb="FFFFFFFF"/>
      </font>
      <fill>
        <patternFill>
          <bgColor rgb="FFFF5050"/>
        </patternFill>
      </fill>
    </dxf>
    <dxf>
      <fill>
        <patternFill>
          <bgColor rgb="FF66FF99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lor rgb="FFFFFFFF"/>
      </font>
      <fill>
        <patternFill>
          <bgColor rgb="FFFF5050"/>
        </patternFill>
      </fill>
    </dxf>
    <dxf>
      <fill>
        <patternFill>
          <bgColor rgb="FF66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66FF99"/>
      <rgbColor rgb="FF9C0006"/>
      <rgbColor rgb="FF008000"/>
      <rgbColor rgb="FF000080"/>
      <rgbColor rgb="FF808000"/>
      <rgbColor rgb="FF800080"/>
      <rgbColor rgb="FF2FA2A9"/>
      <rgbColor rgb="FFE8ECF8"/>
      <rgbColor rgb="FF808080"/>
      <rgbColor rgb="FF708AD2"/>
      <rgbColor rgb="FF993366"/>
      <rgbColor rgb="FFF5F5F5"/>
      <rgbColor rgb="FFD8F3F4"/>
      <rgbColor rgb="FF660066"/>
      <rgbColor rgb="FFFF8080"/>
      <rgbColor rgb="FF0066CC"/>
      <rgbColor rgb="FFD3DA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F5EE"/>
      <rgbColor rgb="FFC9E9D9"/>
      <rgbColor rgb="FFEDF9F9"/>
      <rgbColor rgb="FF74C69B"/>
      <rgbColor rgb="FFFF99CC"/>
      <rgbColor rgb="FFCC99FF"/>
      <rgbColor rgb="FFE5E6E7"/>
      <rgbColor rgb="FF3366FF"/>
      <rgbColor rgb="FF4EC8CE"/>
      <rgbColor rgb="FF99CC00"/>
      <rgbColor rgb="FFFFCC00"/>
      <rgbColor rgb="FFFF9900"/>
      <rgbColor rgb="FFFF5050"/>
      <rgbColor rgb="FF55585A"/>
      <rgbColor rgb="FFA5A8A9"/>
      <rgbColor rgb="FF003366"/>
      <rgbColor rgb="FF49B17A"/>
      <rgbColor rgb="FF003300"/>
      <rgbColor rgb="FF333300"/>
      <rgbColor rgb="FF993300"/>
      <rgbColor rgb="FF993366"/>
      <rgbColor rgb="FF304B9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9E9D9"/>
      <color rgb="FFE7F5EE"/>
      <color rgb="FFE5E6E7"/>
      <color rgb="FF304B9A"/>
      <color rgb="FFE8E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0"/>
  <sheetViews>
    <sheetView tabSelected="1" zoomScaleNormal="100" workbookViewId="0">
      <selection activeCell="B1" sqref="B1"/>
    </sheetView>
  </sheetViews>
  <sheetFormatPr defaultRowHeight="12.75" x14ac:dyDescent="0.2"/>
  <cols>
    <col min="1" max="1" width="4.625" customWidth="1"/>
    <col min="2" max="2" width="28.625" customWidth="1"/>
    <col min="3" max="3" width="53.625" customWidth="1"/>
    <col min="4" max="6" width="22.625" customWidth="1"/>
    <col min="7" max="7" width="18" hidden="1" customWidth="1"/>
    <col min="8" max="9" width="8.75" hidden="1" customWidth="1"/>
    <col min="10" max="23" width="8.75" customWidth="1"/>
    <col min="24" max="1025" width="14.375" customWidth="1"/>
  </cols>
  <sheetData>
    <row r="1" spans="1:23" ht="51" x14ac:dyDescent="0.2">
      <c r="A1" s="62" t="s">
        <v>0</v>
      </c>
      <c r="B1" s="2" t="s">
        <v>1</v>
      </c>
      <c r="C1" s="36" t="s">
        <v>108</v>
      </c>
      <c r="D1" s="29" t="s">
        <v>102</v>
      </c>
      <c r="E1" s="29" t="s">
        <v>103</v>
      </c>
      <c r="F1" s="30" t="s">
        <v>2</v>
      </c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customHeight="1" x14ac:dyDescent="0.2">
      <c r="A2" s="62"/>
      <c r="B2" s="59" t="s">
        <v>120</v>
      </c>
      <c r="C2" s="20" t="s">
        <v>105</v>
      </c>
      <c r="D2" s="60"/>
      <c r="E2" s="60"/>
      <c r="F2" s="61" t="str">
        <f>VLOOKUP(I2,RECOMMENDED_ACTIONS,2,0)</f>
        <v>Please fill in both columns</v>
      </c>
      <c r="G2" s="5" t="e">
        <f>MATCH(D2,OPTIONS,0)</f>
        <v>#N/A</v>
      </c>
      <c r="H2" s="5" t="e">
        <f>MATCH(E2,INFO,0)</f>
        <v>#N/A</v>
      </c>
      <c r="I2" s="5">
        <f>IF(OR(ISNA(G2),ISNA(H2)),0,CONCATENATE(TEXT(G2,"0"),"-",TEXT(H2,"0")))</f>
        <v>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2.75" customHeight="1" x14ac:dyDescent="0.2">
      <c r="A3" s="62"/>
      <c r="B3" s="59"/>
      <c r="C3" s="20" t="s">
        <v>3</v>
      </c>
      <c r="D3" s="60"/>
      <c r="E3" s="60"/>
      <c r="F3" s="6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2.75" customHeight="1" x14ac:dyDescent="0.2">
      <c r="A4" s="62"/>
      <c r="B4" s="59"/>
      <c r="C4" s="34" t="s">
        <v>107</v>
      </c>
      <c r="D4" s="60"/>
      <c r="E4" s="60"/>
      <c r="F4" s="6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2.75" customHeight="1" x14ac:dyDescent="0.2">
      <c r="A5" s="62"/>
      <c r="B5" s="56" t="s">
        <v>121</v>
      </c>
      <c r="C5" s="4" t="s">
        <v>4</v>
      </c>
      <c r="D5" s="57"/>
      <c r="E5" s="57"/>
      <c r="F5" s="58" t="str">
        <f>VLOOKUP(I5,RECOMMENDED_ACTIONS,2,0)</f>
        <v>Please fill in both columns</v>
      </c>
      <c r="G5" s="55" t="e">
        <f>MATCH(D5,OPTIONS,0)</f>
        <v>#N/A</v>
      </c>
      <c r="H5" s="55" t="e">
        <f>MATCH(E5,INFO,0)</f>
        <v>#N/A</v>
      </c>
      <c r="I5" s="5">
        <f>IF(OR(ISNA(G5),ISNA(H5)),0,CONCATENATE(TEXT(G5,"0"),"-",TEXT(H5,"0")))</f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2.75" customHeight="1" x14ac:dyDescent="0.2">
      <c r="A6" s="62"/>
      <c r="B6" s="56"/>
      <c r="C6" s="4" t="s">
        <v>5</v>
      </c>
      <c r="D6" s="57"/>
      <c r="E6" s="57"/>
      <c r="F6" s="58"/>
      <c r="G6" s="55"/>
      <c r="H6" s="5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2.75" customHeight="1" x14ac:dyDescent="0.2">
      <c r="A7" s="62"/>
      <c r="B7" s="59" t="s">
        <v>122</v>
      </c>
      <c r="C7" s="6" t="s">
        <v>6</v>
      </c>
      <c r="D7" s="60"/>
      <c r="E7" s="60"/>
      <c r="F7" s="61" t="str">
        <f>VLOOKUP(I7,RECOMMENDED_ACTIONS,2,0)</f>
        <v>Please fill in both columns</v>
      </c>
      <c r="G7" s="55" t="e">
        <f>MATCH(D7,OPTIONS,0)</f>
        <v>#N/A</v>
      </c>
      <c r="H7" s="55" t="e">
        <f>MATCH(E7,INFO,0)</f>
        <v>#N/A</v>
      </c>
      <c r="I7" s="5">
        <f>IF(OR(ISNA(G7),ISNA(H7)),0,CONCATENATE(TEXT(G7,"0"),"-",TEXT(H7,"0")))</f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2.75" customHeight="1" x14ac:dyDescent="0.2">
      <c r="A8" s="62"/>
      <c r="B8" s="59"/>
      <c r="C8" s="6" t="s">
        <v>7</v>
      </c>
      <c r="D8" s="60"/>
      <c r="E8" s="60"/>
      <c r="F8" s="61"/>
      <c r="G8" s="55"/>
      <c r="H8" s="5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2.75" customHeight="1" x14ac:dyDescent="0.2">
      <c r="A9" s="62"/>
      <c r="B9" s="59"/>
      <c r="C9" s="6" t="s">
        <v>8</v>
      </c>
      <c r="D9" s="60"/>
      <c r="E9" s="60"/>
      <c r="F9" s="61"/>
      <c r="G9" s="55"/>
      <c r="H9" s="5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2.75" customHeight="1" x14ac:dyDescent="0.2">
      <c r="A10" s="62"/>
      <c r="B10" s="59"/>
      <c r="C10" s="18" t="s">
        <v>78</v>
      </c>
      <c r="D10" s="60"/>
      <c r="E10" s="60"/>
      <c r="F10" s="61"/>
      <c r="G10" s="55"/>
      <c r="H10" s="5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2.75" customHeight="1" x14ac:dyDescent="0.2">
      <c r="A11" s="62"/>
      <c r="B11" s="59"/>
      <c r="C11" s="6" t="s">
        <v>3</v>
      </c>
      <c r="D11" s="60"/>
      <c r="E11" s="60"/>
      <c r="F11" s="61"/>
      <c r="G11" s="55"/>
      <c r="H11" s="5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2.75" customHeight="1" x14ac:dyDescent="0.2">
      <c r="A12" s="62"/>
      <c r="B12" s="59"/>
      <c r="C12" s="6" t="s">
        <v>9</v>
      </c>
      <c r="D12" s="60"/>
      <c r="E12" s="60"/>
      <c r="F12" s="61"/>
      <c r="G12" s="55"/>
      <c r="H12" s="5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2.75" customHeight="1" x14ac:dyDescent="0.2">
      <c r="A13" s="62"/>
      <c r="B13" s="56" t="s">
        <v>123</v>
      </c>
      <c r="C13" s="7" t="s">
        <v>10</v>
      </c>
      <c r="D13" s="57"/>
      <c r="E13" s="57"/>
      <c r="F13" s="58" t="str">
        <f>VLOOKUP(I13,RECOMMENDED_ACTIONS,2,0)</f>
        <v>Please fill in both columns</v>
      </c>
      <c r="G13" s="55" t="e">
        <f>MATCH(D13,OPTIONS,0)</f>
        <v>#N/A</v>
      </c>
      <c r="H13" s="55" t="e">
        <f>MATCH(E13,INFO,0)</f>
        <v>#N/A</v>
      </c>
      <c r="I13" s="5">
        <f>IF(OR(ISNA(G13),ISNA(H13)),0,CONCATENATE(TEXT(G13,"0"),"-",TEXT(H13,"0")))</f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2.75" customHeight="1" x14ac:dyDescent="0.2">
      <c r="A14" s="62"/>
      <c r="B14" s="56"/>
      <c r="C14" s="7" t="s">
        <v>11</v>
      </c>
      <c r="D14" s="57"/>
      <c r="E14" s="57"/>
      <c r="F14" s="58"/>
      <c r="G14" s="55"/>
      <c r="H14" s="5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2.75" customHeight="1" x14ac:dyDescent="0.2">
      <c r="A15" s="62"/>
      <c r="B15" s="56"/>
      <c r="C15" s="7" t="s">
        <v>12</v>
      </c>
      <c r="D15" s="57"/>
      <c r="E15" s="57"/>
      <c r="F15" s="58"/>
      <c r="G15" s="55"/>
      <c r="H15" s="5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2.75" customHeight="1" x14ac:dyDescent="0.2">
      <c r="A16" s="62"/>
      <c r="B16" s="56"/>
      <c r="C16" s="7" t="s">
        <v>124</v>
      </c>
      <c r="D16" s="57"/>
      <c r="E16" s="57"/>
      <c r="F16" s="58"/>
      <c r="G16" s="55"/>
      <c r="H16" s="5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2.75" customHeight="1" x14ac:dyDescent="0.2">
      <c r="A17" s="62"/>
      <c r="B17" s="56"/>
      <c r="C17" s="19" t="s">
        <v>13</v>
      </c>
      <c r="D17" s="57"/>
      <c r="E17" s="57"/>
      <c r="F17" s="58"/>
      <c r="G17" s="55"/>
      <c r="H17" s="5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2.75" customHeight="1" x14ac:dyDescent="0.2">
      <c r="A18" s="62"/>
      <c r="B18" s="56"/>
      <c r="C18" s="7" t="s">
        <v>14</v>
      </c>
      <c r="D18" s="57"/>
      <c r="E18" s="57"/>
      <c r="F18" s="58"/>
      <c r="G18" s="55"/>
      <c r="H18" s="5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2.75" customHeight="1" x14ac:dyDescent="0.2">
      <c r="A19" s="62"/>
      <c r="B19" s="56"/>
      <c r="C19" s="7" t="s">
        <v>15</v>
      </c>
      <c r="D19" s="57"/>
      <c r="E19" s="57"/>
      <c r="F19" s="58"/>
      <c r="G19" s="55"/>
      <c r="H19" s="5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2.75" customHeight="1" x14ac:dyDescent="0.2">
      <c r="A20" s="62"/>
      <c r="B20" s="56"/>
      <c r="C20" s="7" t="s">
        <v>16</v>
      </c>
      <c r="D20" s="57"/>
      <c r="E20" s="57"/>
      <c r="F20" s="58"/>
      <c r="G20" s="55"/>
      <c r="H20" s="5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2.75" customHeight="1" x14ac:dyDescent="0.2">
      <c r="A21" s="62"/>
      <c r="B21" s="56"/>
      <c r="C21" s="7" t="s">
        <v>17</v>
      </c>
      <c r="D21" s="57"/>
      <c r="E21" s="57"/>
      <c r="F21" s="58"/>
      <c r="G21" s="55"/>
      <c r="H21" s="5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2.75" customHeight="1" x14ac:dyDescent="0.2">
      <c r="A22" s="62"/>
      <c r="B22" s="56"/>
      <c r="C22" s="7" t="s">
        <v>18</v>
      </c>
      <c r="D22" s="57"/>
      <c r="E22" s="57"/>
      <c r="F22" s="58"/>
      <c r="G22" s="55"/>
      <c r="H22" s="5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2.75" customHeight="1" x14ac:dyDescent="0.2">
      <c r="A23" s="62"/>
      <c r="B23" s="56"/>
      <c r="C23" s="7" t="s">
        <v>19</v>
      </c>
      <c r="D23" s="57"/>
      <c r="E23" s="57"/>
      <c r="F23" s="58"/>
      <c r="G23" s="55"/>
      <c r="H23" s="5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2.75" customHeight="1" x14ac:dyDescent="0.2">
      <c r="A24" s="62"/>
      <c r="B24" s="56"/>
      <c r="C24" s="7" t="s">
        <v>20</v>
      </c>
      <c r="D24" s="57"/>
      <c r="E24" s="57"/>
      <c r="F24" s="58"/>
      <c r="G24" s="55"/>
      <c r="H24" s="5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2.75" customHeight="1" x14ac:dyDescent="0.2">
      <c r="A25" s="62"/>
      <c r="B25" s="56"/>
      <c r="C25" s="7" t="s">
        <v>21</v>
      </c>
      <c r="D25" s="57"/>
      <c r="E25" s="57"/>
      <c r="F25" s="58"/>
      <c r="G25" s="55"/>
      <c r="H25" s="5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2.75" customHeight="1" x14ac:dyDescent="0.2">
      <c r="A26" s="62"/>
      <c r="B26" s="56"/>
      <c r="C26" s="7" t="s">
        <v>22</v>
      </c>
      <c r="D26" s="57"/>
      <c r="E26" s="57"/>
      <c r="F26" s="58"/>
      <c r="G26" s="55"/>
      <c r="H26" s="5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2.75" customHeight="1" x14ac:dyDescent="0.2">
      <c r="A27" s="62"/>
      <c r="B27" s="56"/>
      <c r="C27" s="7" t="s">
        <v>23</v>
      </c>
      <c r="D27" s="57"/>
      <c r="E27" s="57"/>
      <c r="F27" s="58"/>
      <c r="G27" s="55"/>
      <c r="H27" s="5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2.75" customHeight="1" x14ac:dyDescent="0.2">
      <c r="A28" s="62"/>
      <c r="B28" s="56"/>
      <c r="C28" s="7" t="s">
        <v>24</v>
      </c>
      <c r="D28" s="57"/>
      <c r="E28" s="57"/>
      <c r="F28" s="58"/>
      <c r="G28" s="55"/>
      <c r="H28" s="5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2.75" customHeight="1" x14ac:dyDescent="0.2">
      <c r="A29" s="62"/>
      <c r="B29" s="56"/>
      <c r="C29" s="4" t="s">
        <v>25</v>
      </c>
      <c r="D29" s="57"/>
      <c r="E29" s="57"/>
      <c r="F29" s="58"/>
      <c r="G29" s="55"/>
      <c r="H29" s="5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2.75" customHeight="1" x14ac:dyDescent="0.2">
      <c r="A30" s="62"/>
      <c r="B30" s="56"/>
      <c r="C30" s="4" t="s">
        <v>26</v>
      </c>
      <c r="D30" s="57"/>
      <c r="E30" s="57"/>
      <c r="F30" s="58"/>
      <c r="G30" s="55"/>
      <c r="H30" s="5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2.75" customHeight="1" x14ac:dyDescent="0.2">
      <c r="A31" s="62"/>
      <c r="B31" s="56"/>
      <c r="C31" s="19" t="s">
        <v>79</v>
      </c>
      <c r="D31" s="57"/>
      <c r="E31" s="57"/>
      <c r="F31" s="58"/>
      <c r="G31" s="55"/>
      <c r="H31" s="5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2.75" customHeight="1" x14ac:dyDescent="0.2">
      <c r="A32" s="62"/>
      <c r="B32" s="56"/>
      <c r="C32" s="7" t="s">
        <v>3</v>
      </c>
      <c r="D32" s="57"/>
      <c r="E32" s="57"/>
      <c r="F32" s="58"/>
      <c r="G32" s="55"/>
      <c r="H32" s="5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2.75" customHeight="1" x14ac:dyDescent="0.2">
      <c r="A33" s="62"/>
      <c r="B33" s="59" t="s">
        <v>125</v>
      </c>
      <c r="C33" s="6" t="s">
        <v>27</v>
      </c>
      <c r="D33" s="60"/>
      <c r="E33" s="60"/>
      <c r="F33" s="61" t="str">
        <f>VLOOKUP(I33,RECOMMENDED_ACTIONS,2,0)</f>
        <v>Please fill in both columns</v>
      </c>
      <c r="G33" s="55" t="e">
        <f>MATCH(D33,OPTIONS,0)</f>
        <v>#N/A</v>
      </c>
      <c r="H33" s="55" t="e">
        <f>MATCH(E33,INFO,0)</f>
        <v>#N/A</v>
      </c>
      <c r="I33" s="5">
        <f>IF(OR(ISNA(G33),ISNA(H33)),0,CONCATENATE(TEXT(G33,"0"),"-",TEXT(H33,"0")))</f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2.75" customHeight="1" x14ac:dyDescent="0.2">
      <c r="A34" s="62"/>
      <c r="B34" s="59"/>
      <c r="C34" s="6" t="s">
        <v>28</v>
      </c>
      <c r="D34" s="60"/>
      <c r="E34" s="60"/>
      <c r="F34" s="61"/>
      <c r="G34" s="55"/>
      <c r="H34" s="5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2.75" customHeight="1" x14ac:dyDescent="0.2">
      <c r="A35" s="62"/>
      <c r="B35" s="59"/>
      <c r="C35" s="6" t="s">
        <v>29</v>
      </c>
      <c r="D35" s="60"/>
      <c r="E35" s="60"/>
      <c r="F35" s="61"/>
      <c r="G35" s="55"/>
      <c r="H35" s="5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2.75" customHeight="1" x14ac:dyDescent="0.2">
      <c r="A36" s="62"/>
      <c r="B36" s="59"/>
      <c r="C36" s="6" t="s">
        <v>30</v>
      </c>
      <c r="D36" s="60"/>
      <c r="E36" s="60"/>
      <c r="F36" s="61"/>
      <c r="G36" s="55"/>
      <c r="H36" s="5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2.75" customHeight="1" x14ac:dyDescent="0.2">
      <c r="A37" s="62"/>
      <c r="B37" s="59"/>
      <c r="C37" s="6" t="s">
        <v>31</v>
      </c>
      <c r="D37" s="60"/>
      <c r="E37" s="60"/>
      <c r="F37" s="61"/>
      <c r="G37" s="55"/>
      <c r="H37" s="5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2.75" customHeight="1" x14ac:dyDescent="0.2">
      <c r="A38" s="62"/>
      <c r="B38" s="59"/>
      <c r="C38" s="6" t="s">
        <v>32</v>
      </c>
      <c r="D38" s="60"/>
      <c r="E38" s="60"/>
      <c r="F38" s="61"/>
      <c r="G38" s="55"/>
      <c r="H38" s="5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2.75" customHeight="1" x14ac:dyDescent="0.2">
      <c r="A39" s="62"/>
      <c r="B39" s="59"/>
      <c r="C39" s="6" t="s">
        <v>33</v>
      </c>
      <c r="D39" s="60"/>
      <c r="E39" s="60"/>
      <c r="F39" s="61"/>
      <c r="G39" s="55"/>
      <c r="H39" s="5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2.75" customHeight="1" x14ac:dyDescent="0.2">
      <c r="A40" s="62"/>
      <c r="B40" s="59"/>
      <c r="C40" s="6" t="s">
        <v>34</v>
      </c>
      <c r="D40" s="60"/>
      <c r="E40" s="60"/>
      <c r="F40" s="61"/>
      <c r="G40" s="55"/>
      <c r="H40" s="5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2.75" customHeight="1" x14ac:dyDescent="0.2">
      <c r="A41" s="62"/>
      <c r="B41" s="59"/>
      <c r="C41" s="6" t="s">
        <v>35</v>
      </c>
      <c r="D41" s="60"/>
      <c r="E41" s="60"/>
      <c r="F41" s="61"/>
      <c r="G41" s="55"/>
      <c r="H41" s="5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2.75" customHeight="1" x14ac:dyDescent="0.2">
      <c r="A42" s="62"/>
      <c r="B42" s="59"/>
      <c r="C42" s="18" t="s">
        <v>80</v>
      </c>
      <c r="D42" s="60"/>
      <c r="E42" s="60"/>
      <c r="F42" s="61"/>
      <c r="G42" s="55"/>
      <c r="H42" s="5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2.75" customHeight="1" x14ac:dyDescent="0.2">
      <c r="A43" s="62"/>
      <c r="B43" s="59"/>
      <c r="C43" s="6" t="s">
        <v>36</v>
      </c>
      <c r="D43" s="60"/>
      <c r="E43" s="60"/>
      <c r="F43" s="61"/>
      <c r="G43" s="55"/>
      <c r="H43" s="5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2.75" customHeight="1" x14ac:dyDescent="0.2">
      <c r="A44" s="62"/>
      <c r="B44" s="59"/>
      <c r="C44" s="6" t="s">
        <v>3</v>
      </c>
      <c r="D44" s="60"/>
      <c r="E44" s="60"/>
      <c r="F44" s="61"/>
      <c r="G44" s="55"/>
      <c r="H44" s="5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2.75" customHeight="1" x14ac:dyDescent="0.2"/>
    <row r="46" spans="1:23" ht="12.75" customHeight="1" x14ac:dyDescent="0.2"/>
    <row r="47" spans="1:23" ht="12.75" customHeight="1" x14ac:dyDescent="0.2"/>
    <row r="48" spans="1:2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</sheetData>
  <mergeCells count="29">
    <mergeCell ref="A1:A44"/>
    <mergeCell ref="B7:B12"/>
    <mergeCell ref="D7:D12"/>
    <mergeCell ref="E7:E12"/>
    <mergeCell ref="F7:F12"/>
    <mergeCell ref="B33:B44"/>
    <mergeCell ref="D33:D44"/>
    <mergeCell ref="E33:E44"/>
    <mergeCell ref="F33:F44"/>
    <mergeCell ref="H5:H6"/>
    <mergeCell ref="B2:B4"/>
    <mergeCell ref="D2:D4"/>
    <mergeCell ref="E2:E4"/>
    <mergeCell ref="F2:F4"/>
    <mergeCell ref="B5:B6"/>
    <mergeCell ref="D5:D6"/>
    <mergeCell ref="E5:E6"/>
    <mergeCell ref="F5:F6"/>
    <mergeCell ref="G5:G6"/>
    <mergeCell ref="G33:G44"/>
    <mergeCell ref="H33:H44"/>
    <mergeCell ref="G7:G12"/>
    <mergeCell ref="H7:H12"/>
    <mergeCell ref="B13:B32"/>
    <mergeCell ref="D13:D32"/>
    <mergeCell ref="E13:E32"/>
    <mergeCell ref="F13:F32"/>
    <mergeCell ref="G13:G32"/>
    <mergeCell ref="H13:H32"/>
  </mergeCells>
  <conditionalFormatting sqref="F2 F5:F44">
    <cfRule type="cellIs" dxfId="19" priority="2" operator="equal">
      <formula>"No action required"</formula>
    </cfRule>
  </conditionalFormatting>
  <conditionalFormatting sqref="F2 F5:F44">
    <cfRule type="cellIs" dxfId="18" priority="3" operator="equal">
      <formula>"Create a dedicated field and introduce data categories"</formula>
    </cfRule>
  </conditionalFormatting>
  <conditionalFormatting sqref="F2 F5:F44">
    <cfRule type="cellIs" dxfId="17" priority="4" operator="equal">
      <formula>"Consider expanding data categories"</formula>
    </cfRule>
  </conditionalFormatting>
  <conditionalFormatting sqref="F2 F5:F44">
    <cfRule type="cellIs" dxfId="16" priority="5" operator="equal">
      <formula>"Create additional data categories"</formula>
    </cfRule>
  </conditionalFormatting>
  <dataValidations count="3">
    <dataValidation type="list" allowBlank="1" showDropDown="1" showErrorMessage="1" sqref="F7 F13 F33 F2 F5" xr:uid="{00000000-0002-0000-0000-000000000000}">
      <formula1>ACTIONS</formula1>
      <formula2>0</formula2>
    </dataValidation>
    <dataValidation type="list" allowBlank="1" showErrorMessage="1" sqref="E5 E7 E13 E33" xr:uid="{00000000-0002-0000-0000-000001000000}">
      <formula1>INFO</formula1>
      <formula2>0</formula2>
    </dataValidation>
    <dataValidation type="list" allowBlank="1" sqref="E2" xr:uid="{00000000-0002-0000-0000-000002000000}">
      <formula1>INFO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'Form options - locked'!$B$2:$B$6</xm:f>
          </x14:formula1>
          <x14:formula2>
            <xm:f>0</xm:f>
          </x14:formula2>
          <xm:sqref>D7 D13 D33 D2 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topLeftCell="A19" zoomScaleNormal="100" workbookViewId="0">
      <selection activeCell="C45" sqref="C45"/>
    </sheetView>
  </sheetViews>
  <sheetFormatPr defaultRowHeight="12.75" x14ac:dyDescent="0.2"/>
  <cols>
    <col min="1" max="1" width="4.625" customWidth="1"/>
    <col min="2" max="2" width="28.625" customWidth="1"/>
    <col min="3" max="3" width="53.625" customWidth="1"/>
    <col min="4" max="6" width="22.625" customWidth="1"/>
    <col min="7" max="8" width="0.125" customWidth="1"/>
    <col min="9" max="9" width="0.25" hidden="1" customWidth="1"/>
    <col min="10" max="25" width="8.75" customWidth="1"/>
    <col min="26" max="1025" width="14.375" customWidth="1"/>
  </cols>
  <sheetData>
    <row r="1" spans="1:25" ht="51" x14ac:dyDescent="0.2">
      <c r="A1" s="62" t="s">
        <v>153</v>
      </c>
      <c r="B1" s="8" t="s">
        <v>1</v>
      </c>
      <c r="C1" s="35" t="s">
        <v>108</v>
      </c>
      <c r="D1" s="31" t="s">
        <v>104</v>
      </c>
      <c r="E1" s="31" t="s">
        <v>103</v>
      </c>
      <c r="F1" s="9" t="s">
        <v>2</v>
      </c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62"/>
      <c r="B2" s="71" t="s">
        <v>126</v>
      </c>
      <c r="C2" s="21" t="s">
        <v>81</v>
      </c>
      <c r="D2" s="72"/>
      <c r="E2" s="72"/>
      <c r="F2" s="63" t="str">
        <f>VLOOKUP(I2,RECOMMENDED_ACTIONS,2,0)</f>
        <v>Please fill in both columns</v>
      </c>
      <c r="G2" s="1" t="e">
        <f>MATCH(D2,OPTIONS,0)</f>
        <v>#N/A</v>
      </c>
      <c r="H2" s="1" t="e">
        <f>MATCH(E2,INFO,0)</f>
        <v>#N/A</v>
      </c>
      <c r="I2" s="1">
        <f>IF(OR(ISNA(G2),ISNA(H2)),0,CONCATENATE(TEXT(G2,"0"),"-",TEXT(H2,"0")))</f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62"/>
      <c r="B3" s="75"/>
      <c r="C3" s="22" t="s">
        <v>3</v>
      </c>
      <c r="D3" s="72"/>
      <c r="E3" s="72"/>
      <c r="F3" s="6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62"/>
      <c r="B4" s="64" t="s">
        <v>127</v>
      </c>
      <c r="C4" s="44" t="s">
        <v>81</v>
      </c>
      <c r="D4" s="65"/>
      <c r="E4" s="65"/>
      <c r="F4" s="66" t="str">
        <f>VLOOKUP(I4,RECOMMENDED_ACTIONS,2,0)</f>
        <v>Please fill in both columns</v>
      </c>
      <c r="G4" s="1" t="e">
        <f>MATCH(D4,OPTIONS,0)</f>
        <v>#N/A</v>
      </c>
      <c r="H4" s="1" t="e">
        <f>MATCH(E4,INFO,0)</f>
        <v>#N/A</v>
      </c>
      <c r="I4" s="1">
        <f>IF(OR(ISNA(G4),ISNA(H4)),0,CONCATENATE(TEXT(G4,"0"),"-",TEXT(H4,"0")))</f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62"/>
      <c r="B5" s="67"/>
      <c r="C5" s="23" t="s">
        <v>3</v>
      </c>
      <c r="D5" s="65"/>
      <c r="E5" s="65"/>
      <c r="F5" s="6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62"/>
      <c r="B6" s="67"/>
      <c r="C6" s="45" t="s">
        <v>106</v>
      </c>
      <c r="D6" s="65"/>
      <c r="E6" s="65"/>
      <c r="F6" s="6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 x14ac:dyDescent="0.2">
      <c r="A7" s="62"/>
      <c r="B7" s="71" t="s">
        <v>128</v>
      </c>
      <c r="C7" s="50" t="s">
        <v>39</v>
      </c>
      <c r="D7" s="72"/>
      <c r="E7" s="72"/>
      <c r="F7" s="63" t="str">
        <f>VLOOKUP(I7,RECOMMENDED_ACTIONS,2,0)</f>
        <v>Please fill in both columns</v>
      </c>
      <c r="G7" s="1" t="e">
        <f>MATCH(D7,OPTIONS,0)</f>
        <v>#N/A</v>
      </c>
      <c r="H7" s="1" t="e">
        <f>MATCH(E7,INFO,0)</f>
        <v>#N/A</v>
      </c>
      <c r="I7" s="1">
        <f>IF(OR(ISNA(G7),ISNA(H7)),0,CONCATENATE(TEXT(G7,"0"),"-",TEXT(H7,"0")))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">
      <c r="A8" s="62"/>
      <c r="B8" s="71"/>
      <c r="C8" s="50" t="s">
        <v>40</v>
      </c>
      <c r="D8" s="72"/>
      <c r="E8" s="72"/>
      <c r="F8" s="6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">
      <c r="A9" s="62"/>
      <c r="B9" s="71"/>
      <c r="C9" s="50" t="s">
        <v>41</v>
      </c>
      <c r="D9" s="72"/>
      <c r="E9" s="72"/>
      <c r="F9" s="6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">
      <c r="A10" s="62"/>
      <c r="B10" s="71"/>
      <c r="C10" s="50" t="s">
        <v>3</v>
      </c>
      <c r="D10" s="72"/>
      <c r="E10" s="72"/>
      <c r="F10" s="6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 x14ac:dyDescent="0.2">
      <c r="A11" s="62"/>
      <c r="B11" s="64" t="s">
        <v>129</v>
      </c>
      <c r="C11" s="10" t="s">
        <v>4</v>
      </c>
      <c r="D11" s="65"/>
      <c r="E11" s="65"/>
      <c r="F11" s="66" t="str">
        <f>VLOOKUP(I11,RECOMMENDED_ACTIONS,2,0)</f>
        <v>Please fill in both columns</v>
      </c>
      <c r="G11" s="1" t="e">
        <f>MATCH(D11,OPTIONS,0)</f>
        <v>#N/A</v>
      </c>
      <c r="H11" s="1" t="e">
        <f>MATCH(E11,INFO,0)</f>
        <v>#N/A</v>
      </c>
      <c r="I11" s="1">
        <f>IF(OR(ISNA(G11),ISNA(H11)),0,CONCATENATE(TEXT(G11,"0"),"-",TEXT(H11,"0")))</f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62"/>
      <c r="B12" s="64"/>
      <c r="C12" s="10" t="s">
        <v>5</v>
      </c>
      <c r="D12" s="65"/>
      <c r="E12" s="65"/>
      <c r="F12" s="6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62"/>
      <c r="B13" s="64"/>
      <c r="C13" s="10" t="s">
        <v>3</v>
      </c>
      <c r="D13" s="65"/>
      <c r="E13" s="65"/>
      <c r="F13" s="6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 x14ac:dyDescent="0.2">
      <c r="A14" s="62"/>
      <c r="B14" s="71" t="s">
        <v>130</v>
      </c>
      <c r="C14" s="51" t="s">
        <v>10</v>
      </c>
      <c r="D14" s="72"/>
      <c r="E14" s="72"/>
      <c r="F14" s="63" t="str">
        <f>VLOOKUP(I14,RECOMMENDED_ACTIONS,2,0)</f>
        <v>Please fill in both columns</v>
      </c>
      <c r="G14" s="1" t="e">
        <f>MATCH(D14,OPTIONS,0)</f>
        <v>#N/A</v>
      </c>
      <c r="H14" s="1" t="e">
        <f>MATCH(E14,INFO,0)</f>
        <v>#N/A</v>
      </c>
      <c r="I14" s="1">
        <f>IF(OR(ISNA(G14),ISNA(H14)),0,CONCATENATE(TEXT(G14,"0"),"-",TEXT(H14,"0")))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62"/>
      <c r="B15" s="71"/>
      <c r="C15" s="51" t="s">
        <v>11</v>
      </c>
      <c r="D15" s="72"/>
      <c r="E15" s="72"/>
      <c r="F15" s="6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62"/>
      <c r="B16" s="71"/>
      <c r="C16" s="51" t="s">
        <v>12</v>
      </c>
      <c r="D16" s="72"/>
      <c r="E16" s="72"/>
      <c r="F16" s="6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62"/>
      <c r="B17" s="71"/>
      <c r="C17" s="51" t="s">
        <v>124</v>
      </c>
      <c r="D17" s="72"/>
      <c r="E17" s="72"/>
      <c r="F17" s="6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62"/>
      <c r="B18" s="71"/>
      <c r="C18" s="51" t="s">
        <v>13</v>
      </c>
      <c r="D18" s="72"/>
      <c r="E18" s="72"/>
      <c r="F18" s="6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62"/>
      <c r="B19" s="71"/>
      <c r="C19" s="51" t="s">
        <v>14</v>
      </c>
      <c r="D19" s="72"/>
      <c r="E19" s="72"/>
      <c r="F19" s="6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62"/>
      <c r="B20" s="71"/>
      <c r="C20" s="51" t="s">
        <v>15</v>
      </c>
      <c r="D20" s="72"/>
      <c r="E20" s="72"/>
      <c r="F20" s="6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62"/>
      <c r="B21" s="71"/>
      <c r="C21" s="51" t="s">
        <v>16</v>
      </c>
      <c r="D21" s="72"/>
      <c r="E21" s="72"/>
      <c r="F21" s="6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62"/>
      <c r="B22" s="71"/>
      <c r="C22" s="51" t="s">
        <v>17</v>
      </c>
      <c r="D22" s="72"/>
      <c r="E22" s="72"/>
      <c r="F22" s="6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">
      <c r="A23" s="62"/>
      <c r="B23" s="71"/>
      <c r="C23" s="51" t="s">
        <v>18</v>
      </c>
      <c r="D23" s="72"/>
      <c r="E23" s="72"/>
      <c r="F23" s="6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62"/>
      <c r="B24" s="71"/>
      <c r="C24" s="51" t="s">
        <v>19</v>
      </c>
      <c r="D24" s="72"/>
      <c r="E24" s="72"/>
      <c r="F24" s="6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62"/>
      <c r="B25" s="71"/>
      <c r="C25" s="51" t="s">
        <v>20</v>
      </c>
      <c r="D25" s="72"/>
      <c r="E25" s="72"/>
      <c r="F25" s="6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62"/>
      <c r="B26" s="71"/>
      <c r="C26" s="51" t="s">
        <v>21</v>
      </c>
      <c r="D26" s="72"/>
      <c r="E26" s="72"/>
      <c r="F26" s="6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62"/>
      <c r="B27" s="71"/>
      <c r="C27" s="51" t="s">
        <v>22</v>
      </c>
      <c r="D27" s="72"/>
      <c r="E27" s="72"/>
      <c r="F27" s="6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62"/>
      <c r="B28" s="71"/>
      <c r="C28" s="51" t="s">
        <v>23</v>
      </c>
      <c r="D28" s="72"/>
      <c r="E28" s="72"/>
      <c r="F28" s="6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62"/>
      <c r="B29" s="71"/>
      <c r="C29" s="51" t="s">
        <v>24</v>
      </c>
      <c r="D29" s="72"/>
      <c r="E29" s="72"/>
      <c r="F29" s="6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62"/>
      <c r="B30" s="71"/>
      <c r="C30" s="51" t="s">
        <v>25</v>
      </c>
      <c r="D30" s="72"/>
      <c r="E30" s="72"/>
      <c r="F30" s="6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">
      <c r="A31" s="62"/>
      <c r="B31" s="71"/>
      <c r="C31" s="51" t="s">
        <v>26</v>
      </c>
      <c r="D31" s="72"/>
      <c r="E31" s="72"/>
      <c r="F31" s="6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62"/>
      <c r="B32" s="71"/>
      <c r="C32" s="52" t="s">
        <v>79</v>
      </c>
      <c r="D32" s="72"/>
      <c r="E32" s="72"/>
      <c r="F32" s="6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62"/>
      <c r="B33" s="71"/>
      <c r="C33" s="51" t="s">
        <v>3</v>
      </c>
      <c r="D33" s="72"/>
      <c r="E33" s="72"/>
      <c r="F33" s="6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62"/>
      <c r="B34" s="69" t="s">
        <v>131</v>
      </c>
      <c r="C34" s="53" t="s">
        <v>154</v>
      </c>
      <c r="D34" s="65"/>
      <c r="E34" s="65"/>
      <c r="F34" s="66" t="str">
        <f>VLOOKUP(I34,RECOMMENDED_ACTIONS,2,0)</f>
        <v>Please fill in both columns</v>
      </c>
      <c r="G34" s="1" t="e">
        <f>MATCH(D34,OPTIONS,0)</f>
        <v>#N/A</v>
      </c>
      <c r="H34" s="1" t="e">
        <f>MATCH(E34,INFO,0)</f>
        <v>#N/A</v>
      </c>
      <c r="I34" s="1">
        <f>IF(OR(ISNA(G34),ISNA(H34)),0,CONCATENATE(TEXT(G34,"0"),"-",TEXT(H34,"0")))</f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62"/>
      <c r="B35" s="69"/>
      <c r="C35" s="53" t="s">
        <v>133</v>
      </c>
      <c r="D35" s="65"/>
      <c r="E35" s="65"/>
      <c r="F35" s="6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62"/>
      <c r="B36" s="69"/>
      <c r="C36" s="53" t="s">
        <v>132</v>
      </c>
      <c r="D36" s="65"/>
      <c r="E36" s="65"/>
      <c r="F36" s="6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62"/>
      <c r="B37" s="69"/>
      <c r="C37" s="53" t="s">
        <v>134</v>
      </c>
      <c r="D37" s="70"/>
      <c r="E37" s="70"/>
      <c r="F37" s="6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62"/>
      <c r="B38" s="69"/>
      <c r="C38" s="53" t="s">
        <v>135</v>
      </c>
      <c r="D38" s="70"/>
      <c r="E38" s="70"/>
      <c r="F38" s="6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62"/>
      <c r="B39" s="69"/>
      <c r="C39" s="53" t="s">
        <v>136</v>
      </c>
      <c r="D39" s="70"/>
      <c r="E39" s="70"/>
      <c r="F39" s="6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62"/>
      <c r="B40" s="69"/>
      <c r="C40" s="53" t="s">
        <v>137</v>
      </c>
      <c r="D40" s="70"/>
      <c r="E40" s="70"/>
      <c r="F40" s="6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62"/>
      <c r="B41" s="69"/>
      <c r="C41" s="53" t="s">
        <v>138</v>
      </c>
      <c r="D41" s="70"/>
      <c r="E41" s="70"/>
      <c r="F41" s="6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62"/>
      <c r="B42" s="69"/>
      <c r="C42" s="53" t="s">
        <v>139</v>
      </c>
      <c r="D42" s="70"/>
      <c r="E42" s="70"/>
      <c r="F42" s="6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62"/>
      <c r="B43" s="69"/>
      <c r="C43" s="53" t="s">
        <v>155</v>
      </c>
      <c r="D43" s="70"/>
      <c r="E43" s="70"/>
      <c r="F43" s="6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62"/>
      <c r="B44" s="69"/>
      <c r="C44" s="53" t="s">
        <v>156</v>
      </c>
      <c r="D44" s="70"/>
      <c r="E44" s="70"/>
      <c r="F44" s="6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62"/>
      <c r="B45" s="69"/>
      <c r="C45" s="53" t="s">
        <v>140</v>
      </c>
      <c r="D45" s="70"/>
      <c r="E45" s="70"/>
      <c r="F45" s="6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62"/>
      <c r="B46" s="69"/>
      <c r="C46" s="54" t="s">
        <v>82</v>
      </c>
      <c r="D46" s="70"/>
      <c r="E46" s="70"/>
      <c r="F46" s="6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62"/>
      <c r="B47" s="69"/>
      <c r="C47" s="53" t="s">
        <v>3</v>
      </c>
      <c r="D47" s="70"/>
      <c r="E47" s="70"/>
      <c r="F47" s="6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5" customHeight="1" x14ac:dyDescent="0.2">
      <c r="A48" s="62"/>
      <c r="B48" s="73" t="s">
        <v>157</v>
      </c>
      <c r="C48" s="28" t="s">
        <v>37</v>
      </c>
      <c r="D48" s="74"/>
      <c r="E48" s="74"/>
      <c r="F48" s="68" t="str">
        <f>VLOOKUP(I48,RECOMMENDED_ACTIONS,2,0)</f>
        <v>Please fill in both columns</v>
      </c>
      <c r="G48" s="1" t="e">
        <f>MATCH(D48,OPTIONS,0)</f>
        <v>#N/A</v>
      </c>
      <c r="H48" s="1" t="e">
        <f>MATCH(E48,INFO,0)</f>
        <v>#N/A</v>
      </c>
      <c r="I48" s="1">
        <f>IF(OR(ISNA(G48),ISNA(H48)),0,CONCATENATE(TEXT(G48,"0"),"-",TEXT(H48,"0")))</f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62"/>
      <c r="B49" s="73"/>
      <c r="C49" s="28" t="s">
        <v>38</v>
      </c>
      <c r="D49" s="74"/>
      <c r="E49" s="74"/>
      <c r="F49" s="6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62"/>
      <c r="B50" s="73"/>
      <c r="C50" s="28" t="s">
        <v>3</v>
      </c>
      <c r="D50" s="74"/>
      <c r="E50" s="74"/>
      <c r="F50" s="6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</sheetData>
  <mergeCells count="29">
    <mergeCell ref="A1:A50"/>
    <mergeCell ref="B7:B10"/>
    <mergeCell ref="D7:D10"/>
    <mergeCell ref="E7:E10"/>
    <mergeCell ref="B14:B33"/>
    <mergeCell ref="D14:D33"/>
    <mergeCell ref="E14:E33"/>
    <mergeCell ref="B48:B50"/>
    <mergeCell ref="D48:D50"/>
    <mergeCell ref="E48:E50"/>
    <mergeCell ref="B2:B3"/>
    <mergeCell ref="D2:D3"/>
    <mergeCell ref="E2:E3"/>
    <mergeCell ref="F48:F50"/>
    <mergeCell ref="F14:F33"/>
    <mergeCell ref="B34:B47"/>
    <mergeCell ref="D34:D47"/>
    <mergeCell ref="E34:E47"/>
    <mergeCell ref="F34:F47"/>
    <mergeCell ref="F2:F3"/>
    <mergeCell ref="B4:B6"/>
    <mergeCell ref="D4:D6"/>
    <mergeCell ref="E4:E6"/>
    <mergeCell ref="F4:F6"/>
    <mergeCell ref="F7:F10"/>
    <mergeCell ref="B11:B13"/>
    <mergeCell ref="D11:D13"/>
    <mergeCell ref="E11:E13"/>
    <mergeCell ref="F11:F13"/>
  </mergeCells>
  <conditionalFormatting sqref="F2 F4 F7:F33 F51:F91 F48:F49">
    <cfRule type="cellIs" dxfId="15" priority="14" operator="equal">
      <formula>"No action required"</formula>
    </cfRule>
  </conditionalFormatting>
  <conditionalFormatting sqref="F2 F4 F7:F33 F51:F91 F48:F49">
    <cfRule type="cellIs" dxfId="14" priority="15" operator="equal">
      <formula>"Create a dedicated field and introduce data categories"</formula>
    </cfRule>
  </conditionalFormatting>
  <conditionalFormatting sqref="F2 F4 F7:F33 F51:F91 F48:F49">
    <cfRule type="cellIs" dxfId="13" priority="16" operator="equal">
      <formula>"Consider expanding data categories"</formula>
    </cfRule>
  </conditionalFormatting>
  <conditionalFormatting sqref="F2 F4 F7:F33 F51:F91 F48:F49">
    <cfRule type="cellIs" dxfId="12" priority="17" operator="equal">
      <formula>"Create additional data categories"</formula>
    </cfRule>
  </conditionalFormatting>
  <conditionalFormatting sqref="F34:F35">
    <cfRule type="cellIs" dxfId="11" priority="1" operator="equal">
      <formula>"No action required"</formula>
    </cfRule>
  </conditionalFormatting>
  <conditionalFormatting sqref="F34:F35">
    <cfRule type="cellIs" dxfId="10" priority="2" operator="equal">
      <formula>"Create a dedicated field and introduce data categories"</formula>
    </cfRule>
  </conditionalFormatting>
  <conditionalFormatting sqref="F34:F35">
    <cfRule type="cellIs" dxfId="9" priority="3" operator="equal">
      <formula>"Consider expanding data categories"</formula>
    </cfRule>
  </conditionalFormatting>
  <conditionalFormatting sqref="F34:F35">
    <cfRule type="cellIs" dxfId="8" priority="4" operator="equal">
      <formula>"Create additional data categories"</formula>
    </cfRule>
  </conditionalFormatting>
  <dataValidations count="2">
    <dataValidation type="list" allowBlank="1" showDropDown="1" showErrorMessage="1" sqref="F11 F14 F48 F2 F4 F7 F34" xr:uid="{00000000-0002-0000-0100-000000000000}">
      <formula1>ACTIONS</formula1>
      <formula2>0</formula2>
    </dataValidation>
    <dataValidation type="list" allowBlank="1" sqref="E11 E14 E48 E2 E4 E7 E34" xr:uid="{00000000-0002-0000-0100-000001000000}">
      <formula1>INFO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2000000}">
          <x14:formula1>
            <xm:f>'Form options - locked'!$B$2:$B$6</xm:f>
          </x14:formula1>
          <x14:formula2>
            <xm:f>0</xm:f>
          </x14:formula2>
          <xm:sqref>D11 D14 D48 D2 D4 D7 D34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2"/>
  <sheetViews>
    <sheetView topLeftCell="A17" zoomScaleNormal="100" workbookViewId="0">
      <selection activeCell="C43" sqref="A43:XFD45"/>
    </sheetView>
  </sheetViews>
  <sheetFormatPr defaultRowHeight="12.75" x14ac:dyDescent="0.2"/>
  <cols>
    <col min="1" max="1" width="4.625" customWidth="1"/>
    <col min="2" max="2" width="28.625" customWidth="1"/>
    <col min="3" max="3" width="53.625" customWidth="1"/>
    <col min="4" max="6" width="22.625" customWidth="1"/>
    <col min="7" max="9" width="8.75" hidden="1" customWidth="1"/>
    <col min="10" max="26" width="8.75" customWidth="1"/>
    <col min="27" max="1025" width="14.375" customWidth="1"/>
  </cols>
  <sheetData>
    <row r="1" spans="1:26" ht="51" x14ac:dyDescent="0.2">
      <c r="A1" s="62" t="s">
        <v>42</v>
      </c>
      <c r="B1" s="11" t="s">
        <v>1</v>
      </c>
      <c r="C1" s="39" t="s">
        <v>108</v>
      </c>
      <c r="D1" s="32" t="s">
        <v>104</v>
      </c>
      <c r="E1" s="32" t="s">
        <v>103</v>
      </c>
      <c r="F1" s="33" t="s">
        <v>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62"/>
      <c r="B2" s="76" t="s">
        <v>43</v>
      </c>
      <c r="C2" s="24" t="s">
        <v>109</v>
      </c>
      <c r="D2" s="77"/>
      <c r="E2" s="77"/>
      <c r="F2" s="78" t="str">
        <f>VLOOKUP(I2,RECOMMENDED_ACTIONS,2,0)</f>
        <v>Please fill in both columns</v>
      </c>
      <c r="G2" s="1" t="e">
        <f>MATCH(D2,OPTIONS,0)</f>
        <v>#N/A</v>
      </c>
      <c r="H2" s="1" t="e">
        <f>MATCH(E2,INFO,0)</f>
        <v>#N/A</v>
      </c>
      <c r="I2" s="1">
        <f>IF(OR(ISNA(G2),ISNA(H2)),0,CONCATENATE(TEXT(G2,"0"),"-",TEXT(H2,"0")))</f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62"/>
      <c r="B3" s="76"/>
      <c r="C3" s="24" t="s">
        <v>3</v>
      </c>
      <c r="D3" s="77"/>
      <c r="E3" s="77"/>
      <c r="F3" s="7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62"/>
      <c r="B4" s="76"/>
      <c r="C4" s="37" t="s">
        <v>106</v>
      </c>
      <c r="D4" s="77"/>
      <c r="E4" s="77"/>
      <c r="F4" s="7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62"/>
      <c r="B5" s="86" t="s">
        <v>44</v>
      </c>
      <c r="C5" s="25" t="s">
        <v>45</v>
      </c>
      <c r="D5" s="87"/>
      <c r="E5" s="87"/>
      <c r="F5" s="85" t="str">
        <f>VLOOKUP(I5,RECOMMENDED_ACTIONS,2,0)</f>
        <v>Please fill in both columns</v>
      </c>
      <c r="G5" s="1" t="e">
        <f>MATCH(D5,OPTIONS,0)</f>
        <v>#N/A</v>
      </c>
      <c r="H5" s="1" t="e">
        <f>MATCH(E5,INFO,0)</f>
        <v>#N/A</v>
      </c>
      <c r="I5" s="1">
        <f>IF(OR(ISNA(G5),ISNA(H5)),0,CONCATENATE(TEXT(G5,"0"),"-",TEXT(H5,"0")))</f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62"/>
      <c r="B6" s="86"/>
      <c r="C6" s="25" t="s">
        <v>111</v>
      </c>
      <c r="D6" s="87"/>
      <c r="E6" s="87"/>
      <c r="F6" s="8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2"/>
      <c r="B7" s="86"/>
      <c r="C7" s="25" t="s">
        <v>112</v>
      </c>
      <c r="D7" s="87"/>
      <c r="E7" s="87"/>
      <c r="F7" s="8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62"/>
      <c r="B8" s="86"/>
      <c r="C8" s="25" t="s">
        <v>113</v>
      </c>
      <c r="D8" s="87"/>
      <c r="E8" s="87"/>
      <c r="F8" s="8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62"/>
      <c r="B9" s="86"/>
      <c r="C9" s="25" t="s">
        <v>114</v>
      </c>
      <c r="D9" s="87"/>
      <c r="E9" s="87"/>
      <c r="F9" s="8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62"/>
      <c r="B10" s="86"/>
      <c r="C10" s="25" t="s">
        <v>84</v>
      </c>
      <c r="D10" s="87"/>
      <c r="E10" s="87"/>
      <c r="F10" s="8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62"/>
      <c r="B11" s="86"/>
      <c r="C11" s="12" t="s">
        <v>46</v>
      </c>
      <c r="D11" s="87"/>
      <c r="E11" s="87"/>
      <c r="F11" s="8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62"/>
      <c r="B12" s="86"/>
      <c r="C12" s="12" t="s">
        <v>3</v>
      </c>
      <c r="D12" s="87"/>
      <c r="E12" s="87"/>
      <c r="F12" s="8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62"/>
      <c r="B13" s="86"/>
      <c r="C13" s="38" t="s">
        <v>110</v>
      </c>
      <c r="D13" s="87"/>
      <c r="E13" s="87"/>
      <c r="F13" s="8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62"/>
      <c r="B14" s="83" t="s">
        <v>141</v>
      </c>
      <c r="C14" s="48" t="s">
        <v>47</v>
      </c>
      <c r="D14" s="84"/>
      <c r="E14" s="84"/>
      <c r="F14" s="79" t="str">
        <f>VLOOKUP(I14,RECOMMENDED_ACTIONS,2,0)</f>
        <v>Please fill in both columns</v>
      </c>
      <c r="G14" s="1" t="e">
        <f>MATCH(D14,OPTIONS,0)</f>
        <v>#N/A</v>
      </c>
      <c r="H14" s="1" t="e">
        <f>MATCH(E14,INFO,0)</f>
        <v>#N/A</v>
      </c>
      <c r="I14" s="1">
        <f>IF(OR(ISNA(G14),ISNA(H14)),0,CONCATENATE(TEXT(G14,"0"),"-",TEXT(H14,"0")))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62"/>
      <c r="B15" s="83"/>
      <c r="C15" s="49" t="s">
        <v>115</v>
      </c>
      <c r="D15" s="84"/>
      <c r="E15" s="84"/>
      <c r="F15" s="7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62"/>
      <c r="B16" s="83"/>
      <c r="C16" s="49" t="s">
        <v>85</v>
      </c>
      <c r="D16" s="84"/>
      <c r="E16" s="84"/>
      <c r="F16" s="7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62"/>
      <c r="B17" s="83"/>
      <c r="C17" s="48" t="s">
        <v>142</v>
      </c>
      <c r="D17" s="84"/>
      <c r="E17" s="84"/>
      <c r="F17" s="7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62"/>
      <c r="B18" s="83"/>
      <c r="C18" s="48" t="s">
        <v>143</v>
      </c>
      <c r="D18" s="84"/>
      <c r="E18" s="84"/>
      <c r="F18" s="7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x14ac:dyDescent="0.2">
      <c r="A19" s="62"/>
      <c r="B19" s="83"/>
      <c r="C19" s="48" t="s">
        <v>144</v>
      </c>
      <c r="D19" s="84"/>
      <c r="E19" s="84"/>
      <c r="F19" s="7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62"/>
      <c r="B20" s="83"/>
      <c r="C20" s="48" t="s">
        <v>48</v>
      </c>
      <c r="D20" s="84"/>
      <c r="E20" s="84"/>
      <c r="F20" s="7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62"/>
      <c r="B21" s="83"/>
      <c r="C21" s="48" t="s">
        <v>145</v>
      </c>
      <c r="D21" s="84"/>
      <c r="E21" s="84"/>
      <c r="F21" s="7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62"/>
      <c r="B22" s="83"/>
      <c r="C22" s="48" t="s">
        <v>3</v>
      </c>
      <c r="D22" s="84"/>
      <c r="E22" s="84"/>
      <c r="F22" s="7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">
      <c r="A23" s="62"/>
      <c r="B23" s="80" t="s">
        <v>146</v>
      </c>
      <c r="C23" s="46" t="s">
        <v>116</v>
      </c>
      <c r="D23" s="81"/>
      <c r="E23" s="81"/>
      <c r="F23" s="82" t="str">
        <f>VLOOKUP(I23,RECOMMENDED_ACTIONS,2,0)</f>
        <v>Please fill in both columns</v>
      </c>
      <c r="G23" s="1" t="e">
        <f>MATCH(D23,OPTIONS,0)</f>
        <v>#N/A</v>
      </c>
      <c r="H23" s="1" t="e">
        <f>MATCH(E23,INFO,0)</f>
        <v>#N/A</v>
      </c>
      <c r="I23" s="1">
        <f>IF(OR(ISNA(G23),ISNA(H23)),0,CONCATENATE(TEXT(G23,"0"),"-",TEXT(H23,"0")))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62"/>
      <c r="B24" s="80"/>
      <c r="C24" s="47" t="s">
        <v>147</v>
      </c>
      <c r="D24" s="81"/>
      <c r="E24" s="81"/>
      <c r="F24" s="8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62"/>
      <c r="B25" s="80"/>
      <c r="C25" s="46" t="s">
        <v>117</v>
      </c>
      <c r="D25" s="81"/>
      <c r="E25" s="81"/>
      <c r="F25" s="8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62"/>
      <c r="B26" s="80"/>
      <c r="C26" s="46" t="s">
        <v>86</v>
      </c>
      <c r="D26" s="81"/>
      <c r="E26" s="81"/>
      <c r="F26" s="8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62"/>
      <c r="B27" s="80"/>
      <c r="C27" s="47" t="s">
        <v>148</v>
      </c>
      <c r="D27" s="81"/>
      <c r="E27" s="81"/>
      <c r="F27" s="8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62"/>
      <c r="B28" s="80"/>
      <c r="C28" s="46" t="s">
        <v>87</v>
      </c>
      <c r="D28" s="81"/>
      <c r="E28" s="81"/>
      <c r="F28" s="8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62"/>
      <c r="B29" s="80"/>
      <c r="C29" s="46" t="s">
        <v>118</v>
      </c>
      <c r="D29" s="81"/>
      <c r="E29" s="81"/>
      <c r="F29" s="8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62"/>
      <c r="B30" s="80"/>
      <c r="C30" s="47" t="s">
        <v>149</v>
      </c>
      <c r="D30" s="81"/>
      <c r="E30" s="81"/>
      <c r="F30" s="8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62"/>
      <c r="B31" s="80"/>
      <c r="C31" s="47" t="s">
        <v>151</v>
      </c>
      <c r="D31" s="81"/>
      <c r="E31" s="81"/>
      <c r="F31" s="8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62"/>
      <c r="B32" s="80"/>
      <c r="C32" s="47" t="s">
        <v>150</v>
      </c>
      <c r="D32" s="81"/>
      <c r="E32" s="81"/>
      <c r="F32" s="8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62"/>
      <c r="B33" s="80"/>
      <c r="C33" s="46" t="s">
        <v>88</v>
      </c>
      <c r="D33" s="81"/>
      <c r="E33" s="81"/>
      <c r="F33" s="8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62"/>
      <c r="B34" s="80"/>
      <c r="C34" s="46" t="s">
        <v>3</v>
      </c>
      <c r="D34" s="81"/>
      <c r="E34" s="81"/>
      <c r="F34" s="8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62"/>
      <c r="B35" s="83" t="s">
        <v>152</v>
      </c>
      <c r="C35" s="49" t="s">
        <v>89</v>
      </c>
      <c r="D35" s="84"/>
      <c r="E35" s="84"/>
      <c r="F35" s="79" t="str">
        <f>VLOOKUP(I35,RECOMMENDED_ACTIONS,2,0)</f>
        <v>Please fill in both columns</v>
      </c>
      <c r="G35" s="1" t="e">
        <f>MATCH(D35,OPTIONS,0)</f>
        <v>#N/A</v>
      </c>
      <c r="H35" s="1" t="e">
        <f>MATCH(E35,INFO,0)</f>
        <v>#N/A</v>
      </c>
      <c r="I35" s="1">
        <f>IF(OR(ISNA(G35),ISNA(H35)),0,CONCATENATE(TEXT(G35,"0"),"-",TEXT(H35,"0")))</f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62"/>
      <c r="B36" s="83"/>
      <c r="C36" s="49" t="s">
        <v>90</v>
      </c>
      <c r="D36" s="84"/>
      <c r="E36" s="84"/>
      <c r="F36" s="7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62"/>
      <c r="B37" s="83"/>
      <c r="C37" s="49" t="s">
        <v>91</v>
      </c>
      <c r="D37" s="84"/>
      <c r="E37" s="84"/>
      <c r="F37" s="7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62"/>
      <c r="B38" s="83"/>
      <c r="C38" s="49" t="s">
        <v>92</v>
      </c>
      <c r="D38" s="84"/>
      <c r="E38" s="84"/>
      <c r="F38" s="7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62"/>
      <c r="B39" s="83"/>
      <c r="C39" s="48" t="s">
        <v>49</v>
      </c>
      <c r="D39" s="84"/>
      <c r="E39" s="84"/>
      <c r="F39" s="7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62"/>
      <c r="B40" s="83"/>
      <c r="C40" s="49" t="s">
        <v>93</v>
      </c>
      <c r="D40" s="84"/>
      <c r="E40" s="84"/>
      <c r="F40" s="7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62"/>
      <c r="B41" s="83"/>
      <c r="C41" s="48" t="s">
        <v>3</v>
      </c>
      <c r="D41" s="84"/>
      <c r="E41" s="84"/>
      <c r="F41" s="7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62"/>
      <c r="B42" s="83"/>
      <c r="C42" s="48" t="s">
        <v>9</v>
      </c>
      <c r="D42" s="84"/>
      <c r="E42" s="84"/>
      <c r="F42" s="7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</sheetData>
  <mergeCells count="21">
    <mergeCell ref="F5:F13"/>
    <mergeCell ref="B14:B22"/>
    <mergeCell ref="D14:D22"/>
    <mergeCell ref="E14:E22"/>
    <mergeCell ref="B5:B13"/>
    <mergeCell ref="D5:D13"/>
    <mergeCell ref="E5:E13"/>
    <mergeCell ref="A1:A42"/>
    <mergeCell ref="B2:B4"/>
    <mergeCell ref="D2:D4"/>
    <mergeCell ref="E2:E4"/>
    <mergeCell ref="F2:F4"/>
    <mergeCell ref="F14:F22"/>
    <mergeCell ref="B23:B34"/>
    <mergeCell ref="D23:D34"/>
    <mergeCell ref="E23:E34"/>
    <mergeCell ref="F23:F34"/>
    <mergeCell ref="B35:B42"/>
    <mergeCell ref="D35:D42"/>
    <mergeCell ref="E35:E42"/>
    <mergeCell ref="F35:F42"/>
  </mergeCells>
  <conditionalFormatting sqref="F2 F5:F48">
    <cfRule type="cellIs" dxfId="7" priority="6" operator="equal">
      <formula>"No action required"</formula>
    </cfRule>
  </conditionalFormatting>
  <conditionalFormatting sqref="F2 F5:F48">
    <cfRule type="cellIs" dxfId="6" priority="7" operator="equal">
      <formula>"Create a dedicated field and introduce data categories"</formula>
    </cfRule>
  </conditionalFormatting>
  <conditionalFormatting sqref="F2 F5:F48">
    <cfRule type="cellIs" dxfId="5" priority="8" operator="equal">
      <formula>"Consider expanding data categories"</formula>
    </cfRule>
  </conditionalFormatting>
  <conditionalFormatting sqref="F2 F5:F48">
    <cfRule type="cellIs" dxfId="4" priority="9" operator="equal">
      <formula>"Create additional data categories"</formula>
    </cfRule>
  </conditionalFormatting>
  <dataValidations count="2">
    <dataValidation type="list" allowBlank="1" showDropDown="1" showErrorMessage="1" sqref="F14 F23 F35 F2 F5:F6" xr:uid="{00000000-0002-0000-0200-000000000000}">
      <formula1>ACTIONS</formula1>
      <formula2>0</formula2>
    </dataValidation>
    <dataValidation type="list" allowBlank="1" sqref="E14 E23 E35 E2 E5:E6" xr:uid="{00000000-0002-0000-0200-000001000000}">
      <formula1>INFO</formula1>
      <formula2>0</formula2>
    </dataValidation>
  </dataValidations>
  <pageMargins left="0.7" right="0.7" top="0.75" bottom="0.75" header="0.51180555555555496" footer="0.51180555555555496"/>
  <pageSetup firstPageNumber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2000000}">
          <x14:formula1>
            <xm:f>'Form options - locked'!$B$2:$B$6</xm:f>
          </x14:formula1>
          <x14:formula2>
            <xm:f>0</xm:f>
          </x14:formula2>
          <xm:sqref>D14 D23 D35 D2 D5:D6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7"/>
  <sheetViews>
    <sheetView topLeftCell="A2" zoomScaleNormal="100" workbookViewId="0">
      <selection activeCell="C38" sqref="C38"/>
    </sheetView>
  </sheetViews>
  <sheetFormatPr defaultRowHeight="12.75" x14ac:dyDescent="0.2"/>
  <cols>
    <col min="1" max="1" width="4.625" customWidth="1"/>
    <col min="2" max="2" width="28.625" customWidth="1"/>
    <col min="3" max="3" width="53.625" customWidth="1"/>
    <col min="4" max="6" width="22.625" customWidth="1"/>
    <col min="7" max="9" width="8.75" hidden="1" customWidth="1"/>
    <col min="10" max="26" width="8.75" customWidth="1"/>
    <col min="27" max="1025" width="14.375" customWidth="1"/>
  </cols>
  <sheetData>
    <row r="1" spans="1:26" ht="51" x14ac:dyDescent="0.2">
      <c r="A1" s="62" t="s">
        <v>50</v>
      </c>
      <c r="B1" s="13" t="s">
        <v>1</v>
      </c>
      <c r="C1" s="40" t="s">
        <v>108</v>
      </c>
      <c r="D1" s="42" t="s">
        <v>104</v>
      </c>
      <c r="E1" s="42" t="s">
        <v>103</v>
      </c>
      <c r="F1" s="43" t="s">
        <v>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62"/>
      <c r="B2" s="92" t="s">
        <v>94</v>
      </c>
      <c r="C2" s="26" t="s">
        <v>95</v>
      </c>
      <c r="D2" s="90"/>
      <c r="E2" s="90"/>
      <c r="F2" s="91" t="str">
        <f>VLOOKUP(I2,RECOMMENDED_ACTIONS,2,0)</f>
        <v>Please fill in both columns</v>
      </c>
      <c r="G2" s="1" t="e">
        <f>MATCH(D2,OPTIONS,0)</f>
        <v>#N/A</v>
      </c>
      <c r="H2" s="1" t="e">
        <f>MATCH(E2,INFO,0)</f>
        <v>#N/A</v>
      </c>
      <c r="I2" s="1">
        <f>IF(OR(ISNA(G2),ISNA(H2)),0,CONCATENATE(TEXT(G2,"0"),"-",TEXT(H2,"0")))</f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">
      <c r="A3" s="62"/>
      <c r="B3" s="92"/>
      <c r="C3" s="14" t="s">
        <v>51</v>
      </c>
      <c r="D3" s="90"/>
      <c r="E3" s="90"/>
      <c r="F3" s="9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62"/>
      <c r="B4" s="89"/>
      <c r="C4" s="14" t="s">
        <v>3</v>
      </c>
      <c r="D4" s="90"/>
      <c r="E4" s="90"/>
      <c r="F4" s="9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62"/>
      <c r="B5" s="89"/>
      <c r="C5" s="41" t="s">
        <v>119</v>
      </c>
      <c r="D5" s="90"/>
      <c r="E5" s="90"/>
      <c r="F5" s="9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62"/>
      <c r="B6" s="93" t="s">
        <v>52</v>
      </c>
      <c r="C6" s="15" t="s">
        <v>53</v>
      </c>
      <c r="D6" s="94"/>
      <c r="E6" s="94"/>
      <c r="F6" s="88" t="str">
        <f>VLOOKUP(I6,RECOMMENDED_ACTIONS,2,0)</f>
        <v>Please fill in both columns</v>
      </c>
      <c r="G6" s="1" t="e">
        <f>MATCH(D6,OPTIONS,0)</f>
        <v>#N/A</v>
      </c>
      <c r="H6" s="1" t="e">
        <f>MATCH(E6,INFO,0)</f>
        <v>#N/A</v>
      </c>
      <c r="I6" s="1">
        <f>IF(OR(ISNA(G6),ISNA(H6)),0,CONCATENATE(TEXT(G6,"0"),"-",TEXT(H6,"0")))</f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2"/>
      <c r="B7" s="93"/>
      <c r="C7" s="27" t="s">
        <v>96</v>
      </c>
      <c r="D7" s="94"/>
      <c r="E7" s="94"/>
      <c r="F7" s="8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62"/>
      <c r="B8" s="93"/>
      <c r="C8" s="27" t="s">
        <v>98</v>
      </c>
      <c r="D8" s="94"/>
      <c r="E8" s="94"/>
      <c r="F8" s="8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62"/>
      <c r="B9" s="93"/>
      <c r="C9" s="27" t="s">
        <v>97</v>
      </c>
      <c r="D9" s="94"/>
      <c r="E9" s="94"/>
      <c r="F9" s="8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62"/>
      <c r="B10" s="93"/>
      <c r="C10" s="27" t="s">
        <v>78</v>
      </c>
      <c r="D10" s="94"/>
      <c r="E10" s="94"/>
      <c r="F10" s="8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62"/>
      <c r="B11" s="93"/>
      <c r="C11" s="15" t="s">
        <v>3</v>
      </c>
      <c r="D11" s="94"/>
      <c r="E11" s="94"/>
      <c r="F11" s="8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">
      <c r="A12" s="62"/>
      <c r="B12" s="89" t="s">
        <v>54</v>
      </c>
      <c r="C12" s="14" t="s">
        <v>55</v>
      </c>
      <c r="D12" s="90"/>
      <c r="E12" s="90"/>
      <c r="F12" s="91" t="str">
        <f>VLOOKUP(I12,RECOMMENDED_ACTIONS,2,0)</f>
        <v>Please fill in both columns</v>
      </c>
      <c r="G12" s="1" t="e">
        <f>MATCH(D12,OPTIONS,0)</f>
        <v>#N/A</v>
      </c>
      <c r="H12" s="1" t="e">
        <f>MATCH(E12,INFO,0)</f>
        <v>#N/A</v>
      </c>
      <c r="I12" s="1">
        <f>IF(OR(ISNA(G12),ISNA(H12)),0,CONCATENATE(TEXT(G12,"0"),"-",TEXT(H12,"0")))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62"/>
      <c r="B13" s="89"/>
      <c r="C13" s="14" t="s">
        <v>56</v>
      </c>
      <c r="D13" s="90"/>
      <c r="E13" s="90"/>
      <c r="F13" s="9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62"/>
      <c r="B14" s="89"/>
      <c r="C14" s="14" t="s">
        <v>3</v>
      </c>
      <c r="D14" s="90"/>
      <c r="E14" s="90"/>
      <c r="F14" s="9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62"/>
      <c r="B15" s="93" t="s">
        <v>57</v>
      </c>
      <c r="C15" s="27" t="s">
        <v>99</v>
      </c>
      <c r="D15" s="94"/>
      <c r="E15" s="94"/>
      <c r="F15" s="88" t="str">
        <f>VLOOKUP(I15,RECOMMENDED_ACTIONS,2,0)</f>
        <v>Please fill in both columns</v>
      </c>
      <c r="G15" s="1" t="e">
        <f>MATCH(D15,OPTIONS,0)</f>
        <v>#N/A</v>
      </c>
      <c r="H15" s="1" t="e">
        <f>MATCH(E15,INFO,0)</f>
        <v>#N/A</v>
      </c>
      <c r="I15" s="1">
        <f>IF(OR(ISNA(G15),ISNA(H15)),0,CONCATENATE(TEXT(G15,"0"),"-",TEXT(H15,"0")))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62"/>
      <c r="B16" s="93"/>
      <c r="C16" s="15" t="s">
        <v>58</v>
      </c>
      <c r="D16" s="94"/>
      <c r="E16" s="94"/>
      <c r="F16" s="8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62"/>
      <c r="B17" s="93"/>
      <c r="C17" s="15" t="s">
        <v>59</v>
      </c>
      <c r="D17" s="94"/>
      <c r="E17" s="94"/>
      <c r="F17" s="8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62"/>
      <c r="B18" s="93"/>
      <c r="C18" s="27" t="s">
        <v>101</v>
      </c>
      <c r="D18" s="94"/>
      <c r="E18" s="94"/>
      <c r="F18" s="8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62"/>
      <c r="B19" s="93"/>
      <c r="C19" s="15" t="s">
        <v>60</v>
      </c>
      <c r="D19" s="94"/>
      <c r="E19" s="94"/>
      <c r="F19" s="8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62"/>
      <c r="B20" s="93"/>
      <c r="C20" s="15" t="s">
        <v>61</v>
      </c>
      <c r="D20" s="94"/>
      <c r="E20" s="94"/>
      <c r="F20" s="8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62"/>
      <c r="B21" s="93"/>
      <c r="C21" s="15" t="s">
        <v>62</v>
      </c>
      <c r="D21" s="94"/>
      <c r="E21" s="94"/>
      <c r="F21" s="8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62"/>
      <c r="B22" s="93"/>
      <c r="C22" s="15" t="s">
        <v>63</v>
      </c>
      <c r="D22" s="94"/>
      <c r="E22" s="94"/>
      <c r="F22" s="8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62"/>
      <c r="B23" s="93"/>
      <c r="C23" s="27" t="s">
        <v>100</v>
      </c>
      <c r="D23" s="94"/>
      <c r="E23" s="94"/>
      <c r="F23" s="8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62"/>
      <c r="B24" s="93"/>
      <c r="C24" s="15" t="s">
        <v>64</v>
      </c>
      <c r="D24" s="94"/>
      <c r="E24" s="94"/>
      <c r="F24" s="8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62"/>
      <c r="B25" s="93"/>
      <c r="C25" s="27" t="s">
        <v>83</v>
      </c>
      <c r="D25" s="94"/>
      <c r="E25" s="94"/>
      <c r="F25" s="8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62"/>
      <c r="B26" s="93"/>
      <c r="C26" s="15" t="s">
        <v>3</v>
      </c>
      <c r="D26" s="94"/>
      <c r="E26" s="94"/>
      <c r="F26" s="8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">
      <c r="A27" s="62"/>
      <c r="B27" s="89" t="s">
        <v>65</v>
      </c>
      <c r="C27" s="14" t="s">
        <v>58</v>
      </c>
      <c r="D27" s="90"/>
      <c r="E27" s="90"/>
      <c r="F27" s="91" t="str">
        <f>VLOOKUP(I27,RECOMMENDED_ACTIONS,2,0)</f>
        <v>Please fill in both columns</v>
      </c>
      <c r="G27" s="1" t="e">
        <f>MATCH(D27,OPTIONS,0)</f>
        <v>#N/A</v>
      </c>
      <c r="H27" s="1" t="e">
        <f>MATCH(E27,INFO,0)</f>
        <v>#N/A</v>
      </c>
      <c r="I27" s="1">
        <f>IF(OR(ISNA(G27),ISNA(H27)),0,CONCATENATE(TEXT(G27,"0"),"-",TEXT(H27,"0")))</f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62"/>
      <c r="B28" s="89"/>
      <c r="C28" s="14" t="s">
        <v>59</v>
      </c>
      <c r="D28" s="90"/>
      <c r="E28" s="90"/>
      <c r="F28" s="9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62"/>
      <c r="B29" s="89"/>
      <c r="C29" s="26" t="s">
        <v>101</v>
      </c>
      <c r="D29" s="90"/>
      <c r="E29" s="90"/>
      <c r="F29" s="9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62"/>
      <c r="B30" s="89"/>
      <c r="C30" s="14" t="s">
        <v>60</v>
      </c>
      <c r="D30" s="90"/>
      <c r="E30" s="90"/>
      <c r="F30" s="9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62"/>
      <c r="B31" s="89"/>
      <c r="C31" s="14" t="s">
        <v>61</v>
      </c>
      <c r="D31" s="90"/>
      <c r="E31" s="90"/>
      <c r="F31" s="9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62"/>
      <c r="B32" s="89"/>
      <c r="C32" s="14" t="s">
        <v>62</v>
      </c>
      <c r="D32" s="90"/>
      <c r="E32" s="90"/>
      <c r="F32" s="9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62"/>
      <c r="B33" s="89"/>
      <c r="C33" s="14" t="s">
        <v>63</v>
      </c>
      <c r="D33" s="90"/>
      <c r="E33" s="90"/>
      <c r="F33" s="9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62"/>
      <c r="B34" s="89"/>
      <c r="C34" s="26" t="s">
        <v>100</v>
      </c>
      <c r="D34" s="90"/>
      <c r="E34" s="90"/>
      <c r="F34" s="9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62"/>
      <c r="B35" s="89"/>
      <c r="C35" s="14" t="s">
        <v>64</v>
      </c>
      <c r="D35" s="90"/>
      <c r="E35" s="90"/>
      <c r="F35" s="9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62"/>
      <c r="B36" s="89"/>
      <c r="C36" s="26" t="s">
        <v>83</v>
      </c>
      <c r="D36" s="90"/>
      <c r="E36" s="90"/>
      <c r="F36" s="9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62"/>
      <c r="B37" s="89"/>
      <c r="C37" s="26" t="s">
        <v>3</v>
      </c>
      <c r="D37" s="90"/>
      <c r="E37" s="90"/>
      <c r="F37" s="9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21">
    <mergeCell ref="A1:A37"/>
    <mergeCell ref="B2:B5"/>
    <mergeCell ref="D2:D5"/>
    <mergeCell ref="E2:E5"/>
    <mergeCell ref="F2:F5"/>
    <mergeCell ref="B6:B11"/>
    <mergeCell ref="D6:D11"/>
    <mergeCell ref="E6:E11"/>
    <mergeCell ref="F6:F11"/>
    <mergeCell ref="B12:B14"/>
    <mergeCell ref="D12:D14"/>
    <mergeCell ref="E12:E14"/>
    <mergeCell ref="F12:F14"/>
    <mergeCell ref="B15:B26"/>
    <mergeCell ref="D15:D26"/>
    <mergeCell ref="E15:E26"/>
    <mergeCell ref="F15:F26"/>
    <mergeCell ref="B27:B37"/>
    <mergeCell ref="D27:D37"/>
    <mergeCell ref="E27:E37"/>
    <mergeCell ref="F27:F37"/>
  </mergeCells>
  <conditionalFormatting sqref="F2:F37">
    <cfRule type="cellIs" dxfId="3" priority="2" operator="equal">
      <formula>"No action required"</formula>
    </cfRule>
  </conditionalFormatting>
  <conditionalFormatting sqref="F2:F37">
    <cfRule type="cellIs" dxfId="2" priority="3" operator="equal">
      <formula>"Create a dedicated field and introduce data categories"</formula>
    </cfRule>
  </conditionalFormatting>
  <conditionalFormatting sqref="F2:F37">
    <cfRule type="cellIs" dxfId="1" priority="4" operator="equal">
      <formula>"Consider expanding data categories"</formula>
    </cfRule>
  </conditionalFormatting>
  <conditionalFormatting sqref="F2:F37">
    <cfRule type="cellIs" dxfId="0" priority="5" operator="equal">
      <formula>"Create additional data categories"</formula>
    </cfRule>
  </conditionalFormatting>
  <dataValidations count="3">
    <dataValidation type="list" allowBlank="1" showDropDown="1" showErrorMessage="1" sqref="F2:F3 F6 F12 F15 F27" xr:uid="{00000000-0002-0000-0300-000000000000}">
      <formula1>ACTIONS</formula1>
      <formula2>0</formula2>
    </dataValidation>
    <dataValidation type="list" allowBlank="1" showErrorMessage="1" sqref="E2:E3 E6 E12 E15 E27" xr:uid="{00000000-0002-0000-0300-000001000000}">
      <formula1>INFO</formula1>
      <formula2>0</formula2>
    </dataValidation>
    <dataValidation type="list" allowBlank="1" showErrorMessage="1" sqref="D12" xr:uid="{00000000-0002-0000-0300-000002000000}">
      <formula1>OPTIONS</formula1>
      <formula2>0</formula2>
    </dataValidation>
  </dataValidations>
  <pageMargins left="0.7" right="0.7" top="0.75" bottom="0.75" header="0.51180555555555496" footer="0.51180555555555496"/>
  <pageSetup firstPageNumber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3000000}">
          <x14:formula1>
            <xm:f>'Form options - locked'!$B$2:$B$6</xm:f>
          </x14:formula1>
          <x14:formula2>
            <xm:f>0</xm:f>
          </x14:formula2>
          <xm:sqref>D2:D3 D6 D15 D27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Normal="100" workbookViewId="0"/>
  </sheetViews>
  <sheetFormatPr defaultRowHeight="12.75" x14ac:dyDescent="0.2"/>
  <cols>
    <col min="1" max="1" width="5.875" customWidth="1"/>
    <col min="2" max="2" width="101.375" customWidth="1"/>
    <col min="3" max="3" width="6.75" customWidth="1"/>
    <col min="4" max="4" width="40.625" customWidth="1"/>
    <col min="5" max="6" width="10.125" customWidth="1"/>
    <col min="7" max="9" width="9" customWidth="1"/>
    <col min="10" max="26" width="8.75" customWidth="1"/>
    <col min="27" max="1025" width="14.375" customWidth="1"/>
  </cols>
  <sheetData>
    <row r="1" spans="1:26" ht="12.75" customHeight="1" x14ac:dyDescent="0.2">
      <c r="A1" s="16"/>
      <c r="B1" s="16" t="s">
        <v>66</v>
      </c>
      <c r="C1" s="16"/>
      <c r="D1" s="16" t="s">
        <v>67</v>
      </c>
      <c r="E1" s="16"/>
      <c r="F1" s="16" t="s">
        <v>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2.75" customHeight="1" x14ac:dyDescent="0.2">
      <c r="A2" s="5">
        <f>ROW(A2)-1</f>
        <v>1</v>
      </c>
      <c r="B2" s="5" t="s">
        <v>38</v>
      </c>
      <c r="C2" s="5">
        <f>A2</f>
        <v>1</v>
      </c>
      <c r="D2" s="5" t="s">
        <v>69</v>
      </c>
      <c r="E2" s="5">
        <v>1</v>
      </c>
      <c r="F2" s="5" t="s">
        <v>37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">
      <c r="A3" s="5">
        <f>ROW(A3)-1</f>
        <v>2</v>
      </c>
      <c r="B3" s="5" t="s">
        <v>70</v>
      </c>
      <c r="C3" s="5">
        <f>A3</f>
        <v>2</v>
      </c>
      <c r="D3" s="5" t="s">
        <v>71</v>
      </c>
      <c r="E3" s="5">
        <v>2</v>
      </c>
      <c r="F3" s="5" t="s">
        <v>38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">
      <c r="A4" s="5">
        <f>ROW(A4)-1</f>
        <v>3</v>
      </c>
      <c r="B4" s="5" t="s">
        <v>72</v>
      </c>
      <c r="C4" s="5">
        <f>A4</f>
        <v>3</v>
      </c>
      <c r="D4" s="5" t="s">
        <v>73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">
      <c r="A5" s="5">
        <f>ROW(A5)-1</f>
        <v>4</v>
      </c>
      <c r="B5" s="5" t="s">
        <v>74</v>
      </c>
      <c r="C5" s="5">
        <f>A5</f>
        <v>4</v>
      </c>
      <c r="D5" s="5" t="s">
        <v>75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5">
        <f>ROW(A6)-1</f>
        <v>5</v>
      </c>
      <c r="B6" s="5" t="s">
        <v>76</v>
      </c>
      <c r="C6" s="5">
        <v>0</v>
      </c>
      <c r="D6" s="5" t="s">
        <v>77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/>
    <row r="8" spans="1:26" ht="12.75" customHeight="1" x14ac:dyDescent="0.2"/>
    <row r="9" spans="1:26" ht="12.75" customHeight="1" x14ac:dyDescent="0.2"/>
    <row r="10" spans="1:26" ht="12.75" customHeight="1" x14ac:dyDescent="0.2"/>
    <row r="11" spans="1:26" ht="12.75" customHeight="1" x14ac:dyDescent="0.2"/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1000"/>
  <sheetViews>
    <sheetView zoomScaleNormal="100" workbookViewId="0"/>
  </sheetViews>
  <sheetFormatPr defaultRowHeight="12.75" x14ac:dyDescent="0.2"/>
  <cols>
    <col min="1" max="1" width="3.625" customWidth="1"/>
    <col min="2" max="2" width="58" customWidth="1"/>
    <col min="3" max="3" width="5" customWidth="1"/>
    <col min="4" max="4" width="5.375" customWidth="1"/>
    <col min="5" max="5" width="5.625" customWidth="1"/>
    <col min="6" max="1025" width="14.375" customWidth="1"/>
  </cols>
  <sheetData>
    <row r="2" spans="1:6" x14ac:dyDescent="0.2">
      <c r="A2" s="17">
        <v>1</v>
      </c>
      <c r="B2" s="17" t="str">
        <f t="shared" ref="B2:B11" si="0">VLOOKUP(A2,IDX_OPTIONS,2,0)</f>
        <v>No</v>
      </c>
      <c r="C2" s="17">
        <v>1</v>
      </c>
      <c r="D2" s="5" t="str">
        <f t="shared" ref="D2:D11" si="1">VLOOKUP(C2,IDX_INFO,2,0)</f>
        <v>Yes</v>
      </c>
      <c r="E2" s="5" t="str">
        <f t="shared" ref="E2:E11" si="2">CONCATENATE(TEXT(A2,"0"),"-",TEXT(C2,"0"))</f>
        <v>1-1</v>
      </c>
      <c r="F2" s="5" t="s">
        <v>69</v>
      </c>
    </row>
    <row r="3" spans="1:6" x14ac:dyDescent="0.2">
      <c r="A3" s="17">
        <v>2</v>
      </c>
      <c r="B3" s="17" t="str">
        <f t="shared" si="0"/>
        <v>Yes, data sometimes entered in case notes, but not in a dedicated field</v>
      </c>
      <c r="C3" s="17">
        <v>1</v>
      </c>
      <c r="D3" s="5" t="str">
        <f t="shared" si="1"/>
        <v>Yes</v>
      </c>
      <c r="E3" s="5" t="str">
        <f t="shared" si="2"/>
        <v>2-1</v>
      </c>
      <c r="F3" s="5" t="s">
        <v>69</v>
      </c>
    </row>
    <row r="4" spans="1:6" x14ac:dyDescent="0.2">
      <c r="A4" s="17">
        <v>3</v>
      </c>
      <c r="B4" s="17" t="str">
        <f t="shared" si="0"/>
        <v>Yes, data is entered in case notes in a dedicated field, in narrative format</v>
      </c>
      <c r="C4" s="17">
        <v>1</v>
      </c>
      <c r="D4" s="5" t="str">
        <f t="shared" si="1"/>
        <v>Yes</v>
      </c>
      <c r="E4" s="5" t="str">
        <f t="shared" si="2"/>
        <v>3-1</v>
      </c>
      <c r="F4" s="5" t="s">
        <v>71</v>
      </c>
    </row>
    <row r="5" spans="1:6" x14ac:dyDescent="0.2">
      <c r="A5" s="17">
        <v>4</v>
      </c>
      <c r="B5" s="17" t="str">
        <f t="shared" si="0"/>
        <v>Yes, data is entered in a dedicated field in data categories, but these are more limited than recommended in data template</v>
      </c>
      <c r="C5" s="17">
        <v>1</v>
      </c>
      <c r="D5" s="5" t="str">
        <f t="shared" si="1"/>
        <v>Yes</v>
      </c>
      <c r="E5" s="5" t="str">
        <f t="shared" si="2"/>
        <v>4-1</v>
      </c>
      <c r="F5" s="5" t="s">
        <v>73</v>
      </c>
    </row>
    <row r="6" spans="1:6" x14ac:dyDescent="0.2">
      <c r="A6" s="17">
        <v>5</v>
      </c>
      <c r="B6" s="17" t="str">
        <f t="shared" si="0"/>
        <v>Yes, data is entered in a dedicated field, categories similar to data template</v>
      </c>
      <c r="C6" s="17">
        <v>1</v>
      </c>
      <c r="D6" s="5" t="str">
        <f t="shared" si="1"/>
        <v>Yes</v>
      </c>
      <c r="E6" s="5" t="str">
        <f t="shared" si="2"/>
        <v>5-1</v>
      </c>
      <c r="F6" s="5" t="s">
        <v>75</v>
      </c>
    </row>
    <row r="7" spans="1:6" x14ac:dyDescent="0.2">
      <c r="A7" s="17">
        <v>1</v>
      </c>
      <c r="B7" s="17" t="str">
        <f t="shared" si="0"/>
        <v>No</v>
      </c>
      <c r="C7" s="17">
        <v>2</v>
      </c>
      <c r="D7" s="5" t="str">
        <f t="shared" si="1"/>
        <v>No</v>
      </c>
      <c r="E7" s="5" t="str">
        <f t="shared" si="2"/>
        <v>1-2</v>
      </c>
      <c r="F7" s="5" t="s">
        <v>75</v>
      </c>
    </row>
    <row r="8" spans="1:6" x14ac:dyDescent="0.2">
      <c r="A8" s="17">
        <v>2</v>
      </c>
      <c r="B8" s="17" t="str">
        <f t="shared" si="0"/>
        <v>Yes, data sometimes entered in case notes, but not in a dedicated field</v>
      </c>
      <c r="C8" s="17">
        <v>2</v>
      </c>
      <c r="D8" s="5" t="str">
        <f t="shared" si="1"/>
        <v>No</v>
      </c>
      <c r="E8" s="5" t="str">
        <f t="shared" si="2"/>
        <v>2-2</v>
      </c>
      <c r="F8" s="5" t="s">
        <v>75</v>
      </c>
    </row>
    <row r="9" spans="1:6" x14ac:dyDescent="0.2">
      <c r="A9" s="17">
        <v>3</v>
      </c>
      <c r="B9" s="17" t="str">
        <f t="shared" si="0"/>
        <v>Yes, data is entered in case notes in a dedicated field, in narrative format</v>
      </c>
      <c r="C9" s="17">
        <v>2</v>
      </c>
      <c r="D9" s="5" t="str">
        <f t="shared" si="1"/>
        <v>No</v>
      </c>
      <c r="E9" s="5" t="str">
        <f t="shared" si="2"/>
        <v>3-2</v>
      </c>
      <c r="F9" s="5" t="s">
        <v>75</v>
      </c>
    </row>
    <row r="10" spans="1:6" x14ac:dyDescent="0.2">
      <c r="A10" s="17">
        <v>4</v>
      </c>
      <c r="B10" s="17" t="str">
        <f t="shared" si="0"/>
        <v>Yes, data is entered in a dedicated field in data categories, but these are more limited than recommended in data template</v>
      </c>
      <c r="C10" s="17">
        <v>2</v>
      </c>
      <c r="D10" s="5" t="str">
        <f t="shared" si="1"/>
        <v>No</v>
      </c>
      <c r="E10" s="5" t="str">
        <f t="shared" si="2"/>
        <v>4-2</v>
      </c>
      <c r="F10" s="5" t="s">
        <v>75</v>
      </c>
    </row>
    <row r="11" spans="1:6" x14ac:dyDescent="0.2">
      <c r="A11" s="17">
        <v>5</v>
      </c>
      <c r="B11" s="17" t="str">
        <f t="shared" si="0"/>
        <v>Yes, data is entered in a dedicated field, categories similar to data template</v>
      </c>
      <c r="C11" s="17">
        <v>2</v>
      </c>
      <c r="D11" s="5" t="str">
        <f t="shared" si="1"/>
        <v>No</v>
      </c>
      <c r="E11" s="5" t="str">
        <f t="shared" si="2"/>
        <v>5-2</v>
      </c>
      <c r="F11" s="5" t="s">
        <v>75</v>
      </c>
    </row>
    <row r="12" spans="1:6" x14ac:dyDescent="0.2">
      <c r="E12" s="17">
        <v>0</v>
      </c>
      <c r="F12" s="17" t="s">
        <v>77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Victim</vt:lpstr>
      <vt:lpstr>Person who has sexually abused</vt:lpstr>
      <vt:lpstr>Context of the abuse</vt:lpstr>
      <vt:lpstr>Services' involvement</vt:lpstr>
      <vt:lpstr>Form options - locked</vt:lpstr>
      <vt:lpstr>Recommended Actions - locked</vt:lpstr>
      <vt:lpstr>ACTIONS</vt:lpstr>
      <vt:lpstr>IDX_INFO</vt:lpstr>
      <vt:lpstr>IDX_OPTIONS</vt:lpstr>
      <vt:lpstr>INFO</vt:lpstr>
      <vt:lpstr>OPTIONS</vt:lpstr>
      <vt:lpstr>RECOMMENDATIONS</vt:lpstr>
      <vt:lpstr>RECOMMENDED_ACTIONS</vt:lpstr>
      <vt:lpstr>'Form options - locked'!We_collect_this_data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Kairika Karsna</dc:creator>
  <cp:lastModifiedBy>Kairika Karsna</cp:lastModifiedBy>
  <cp:revision>2</cp:revision>
  <dcterms:created xsi:type="dcterms:W3CDTF">2019-12-02T15:12:48Z</dcterms:created>
  <dcterms:modified xsi:type="dcterms:W3CDTF">2023-05-19T08:08:25Z</dcterms:modified>
  <dc:language>en-GB</dc:language>
</cp:coreProperties>
</file>